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CEDEARS\Formularios Instrucción\"/>
    </mc:Choice>
  </mc:AlternateContent>
  <xr:revisionPtr revIDLastSave="0" documentId="13_ncr:1_{F65ED42E-1232-4D71-BD19-983DC22F5D03}" xr6:coauthVersionLast="47" xr6:coauthVersionMax="47" xr10:uidLastSave="{00000000-0000-0000-0000-000000000000}"/>
  <workbookProtection workbookPassword="EF3C" lockStructure="1"/>
  <bookViews>
    <workbookView xWindow="-110" yWindow="-110" windowWidth="19420" windowHeight="10420" xr2:uid="{00000000-000D-0000-FFFF-FFFF00000000}"/>
  </bookViews>
  <sheets>
    <sheet name="Issuances" sheetId="7" r:id="rId1"/>
    <sheet name="Cancellations" sheetId="6" r:id="rId2"/>
    <sheet name="Tabla" sheetId="2" r:id="rId3"/>
    <sheet name="Formulario Emision CDV" sheetId="5" r:id="rId4"/>
    <sheet name="Formulario Cancelación CDV" sheetId="4" r:id="rId5"/>
  </sheets>
  <definedNames>
    <definedName name="_xlnm.Print_Area" localSheetId="2">Tabla!$B$1:$K$21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4" l="1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D20" i="4"/>
  <c r="G19" i="4"/>
  <c r="D19" i="4"/>
  <c r="H7" i="4"/>
  <c r="G28" i="5"/>
  <c r="G27" i="5"/>
  <c r="G26" i="5"/>
  <c r="G25" i="5"/>
  <c r="G24" i="5"/>
  <c r="G23" i="5"/>
  <c r="G22" i="5"/>
  <c r="G21" i="5"/>
  <c r="G20" i="5"/>
  <c r="G19" i="5"/>
  <c r="H7" i="5"/>
  <c r="K10" i="2"/>
  <c r="K9" i="2"/>
  <c r="K11" i="2" s="1"/>
  <c r="J3" i="2"/>
  <c r="J7" i="2" s="1"/>
  <c r="J4" i="2" s="1"/>
  <c r="C37" i="6"/>
  <c r="F23" i="6"/>
  <c r="C28" i="4" s="1"/>
  <c r="D23" i="6"/>
  <c r="C23" i="6"/>
  <c r="A23" i="6" s="1"/>
  <c r="B28" i="4" s="1"/>
  <c r="F22" i="6"/>
  <c r="C27" i="4" s="1"/>
  <c r="D22" i="6"/>
  <c r="C22" i="6"/>
  <c r="A22" i="6" s="1"/>
  <c r="B27" i="4" s="1"/>
  <c r="F21" i="6"/>
  <c r="C26" i="4" s="1"/>
  <c r="D21" i="6"/>
  <c r="C21" i="6"/>
  <c r="A21" i="6" s="1"/>
  <c r="B26" i="4" s="1"/>
  <c r="F20" i="6"/>
  <c r="C25" i="4" s="1"/>
  <c r="D20" i="6"/>
  <c r="C20" i="6"/>
  <c r="A20" i="6" s="1"/>
  <c r="B25" i="4" s="1"/>
  <c r="F19" i="6"/>
  <c r="C24" i="4" s="1"/>
  <c r="D19" i="6"/>
  <c r="C19" i="6"/>
  <c r="A19" i="6" s="1"/>
  <c r="B24" i="4" s="1"/>
  <c r="F18" i="6"/>
  <c r="C23" i="4" s="1"/>
  <c r="D18" i="6"/>
  <c r="C18" i="6"/>
  <c r="A18" i="6" s="1"/>
  <c r="B23" i="4" s="1"/>
  <c r="F17" i="6"/>
  <c r="C22" i="4" s="1"/>
  <c r="D17" i="6"/>
  <c r="C17" i="6"/>
  <c r="A17" i="6" s="1"/>
  <c r="B22" i="4" s="1"/>
  <c r="F16" i="6"/>
  <c r="C21" i="4" s="1"/>
  <c r="D16" i="6"/>
  <c r="C16" i="6"/>
  <c r="A16" i="6" s="1"/>
  <c r="B21" i="4" s="1"/>
  <c r="F15" i="6"/>
  <c r="C20" i="4" s="1"/>
  <c r="D15" i="6"/>
  <c r="C15" i="6"/>
  <c r="A15" i="6" s="1"/>
  <c r="B20" i="4" s="1"/>
  <c r="F14" i="6"/>
  <c r="C19" i="4" s="1"/>
  <c r="D14" i="6"/>
  <c r="C14" i="6"/>
  <c r="A14" i="6" s="1"/>
  <c r="B19" i="4" s="1"/>
  <c r="H23" i="7"/>
  <c r="G23" i="7"/>
  <c r="C28" i="5" s="1"/>
  <c r="F23" i="7"/>
  <c r="M23" i="7" s="1"/>
  <c r="D23" i="7"/>
  <c r="C23" i="7"/>
  <c r="E23" i="7" s="1"/>
  <c r="B28" i="5" s="1"/>
  <c r="I28" i="5" s="1"/>
  <c r="H22" i="7"/>
  <c r="G22" i="7"/>
  <c r="C27" i="5" s="1"/>
  <c r="F22" i="7"/>
  <c r="M22" i="7" s="1"/>
  <c r="D22" i="7"/>
  <c r="C22" i="7"/>
  <c r="E22" i="7" s="1"/>
  <c r="B27" i="5" s="1"/>
  <c r="H21" i="7"/>
  <c r="G21" i="7"/>
  <c r="C26" i="5" s="1"/>
  <c r="F21" i="7"/>
  <c r="M21" i="7" s="1"/>
  <c r="D21" i="7"/>
  <c r="C21" i="7"/>
  <c r="E21" i="7" s="1"/>
  <c r="B26" i="5" s="1"/>
  <c r="H20" i="7"/>
  <c r="G20" i="7"/>
  <c r="C25" i="5" s="1"/>
  <c r="F20" i="7"/>
  <c r="M20" i="7" s="1"/>
  <c r="D20" i="7"/>
  <c r="C20" i="7"/>
  <c r="E20" i="7" s="1"/>
  <c r="B25" i="5" s="1"/>
  <c r="H19" i="7"/>
  <c r="G19" i="7"/>
  <c r="C24" i="5" s="1"/>
  <c r="F19" i="7"/>
  <c r="M19" i="7" s="1"/>
  <c r="D19" i="7"/>
  <c r="C19" i="7"/>
  <c r="E19" i="7" s="1"/>
  <c r="B24" i="5" s="1"/>
  <c r="I24" i="5" s="1"/>
  <c r="H18" i="7"/>
  <c r="G18" i="7"/>
  <c r="C23" i="5" s="1"/>
  <c r="F18" i="7"/>
  <c r="M18" i="7" s="1"/>
  <c r="D18" i="7"/>
  <c r="C18" i="7"/>
  <c r="E18" i="7" s="1"/>
  <c r="B23" i="5" s="1"/>
  <c r="H17" i="7"/>
  <c r="G17" i="7"/>
  <c r="C22" i="5" s="1"/>
  <c r="F17" i="7"/>
  <c r="M17" i="7" s="1"/>
  <c r="D17" i="7"/>
  <c r="C17" i="7"/>
  <c r="E17" i="7" s="1"/>
  <c r="B22" i="5" s="1"/>
  <c r="H16" i="7"/>
  <c r="G16" i="7"/>
  <c r="C21" i="5" s="1"/>
  <c r="F16" i="7"/>
  <c r="M16" i="7" s="1"/>
  <c r="D16" i="7"/>
  <c r="C16" i="7"/>
  <c r="E16" i="7" s="1"/>
  <c r="B21" i="5" s="1"/>
  <c r="H15" i="7"/>
  <c r="G15" i="7"/>
  <c r="C20" i="5" s="1"/>
  <c r="F15" i="7"/>
  <c r="M15" i="7" s="1"/>
  <c r="D15" i="7"/>
  <c r="C15" i="7"/>
  <c r="E15" i="7" s="1"/>
  <c r="B20" i="5" s="1"/>
  <c r="I20" i="5" s="1"/>
  <c r="G14" i="7"/>
  <c r="C19" i="5" s="1"/>
  <c r="F14" i="7"/>
  <c r="M14" i="7" s="1"/>
  <c r="H14" i="7" s="1"/>
  <c r="D14" i="7"/>
  <c r="C14" i="7"/>
  <c r="E14" i="7" s="1"/>
  <c r="B19" i="5" s="1"/>
  <c r="H24" i="7" l="1"/>
  <c r="C38" i="7" s="1"/>
  <c r="I21" i="5"/>
  <c r="E21" i="5"/>
  <c r="F21" i="5"/>
  <c r="H21" i="5"/>
  <c r="D21" i="5"/>
  <c r="I25" i="5"/>
  <c r="E25" i="5"/>
  <c r="H25" i="5"/>
  <c r="D25" i="5"/>
  <c r="F25" i="5"/>
  <c r="I22" i="5"/>
  <c r="E22" i="5"/>
  <c r="F22" i="5"/>
  <c r="H22" i="5"/>
  <c r="D22" i="5"/>
  <c r="I26" i="5"/>
  <c r="E26" i="5"/>
  <c r="H26" i="5"/>
  <c r="D26" i="5"/>
  <c r="F26" i="5"/>
  <c r="I19" i="5"/>
  <c r="E19" i="5"/>
  <c r="H19" i="5"/>
  <c r="D19" i="5"/>
  <c r="F19" i="5"/>
  <c r="I23" i="5"/>
  <c r="E23" i="5"/>
  <c r="F23" i="5"/>
  <c r="H23" i="5"/>
  <c r="D23" i="5"/>
  <c r="I27" i="5"/>
  <c r="E27" i="5"/>
  <c r="F27" i="5"/>
  <c r="H27" i="5"/>
  <c r="D27" i="5"/>
  <c r="I19" i="4"/>
  <c r="E19" i="4"/>
  <c r="H19" i="4"/>
  <c r="F19" i="4"/>
  <c r="I20" i="4"/>
  <c r="E20" i="4"/>
  <c r="H20" i="4"/>
  <c r="F20" i="4"/>
  <c r="I21" i="4"/>
  <c r="E21" i="4"/>
  <c r="H21" i="4"/>
  <c r="F21" i="4"/>
  <c r="I22" i="4"/>
  <c r="E22" i="4"/>
  <c r="H22" i="4"/>
  <c r="F22" i="4"/>
  <c r="I23" i="4"/>
  <c r="E23" i="4"/>
  <c r="H23" i="4"/>
  <c r="F23" i="4"/>
  <c r="I24" i="4"/>
  <c r="E24" i="4"/>
  <c r="H24" i="4"/>
  <c r="F24" i="4"/>
  <c r="I25" i="4"/>
  <c r="E25" i="4"/>
  <c r="H25" i="4"/>
  <c r="F25" i="4"/>
  <c r="I26" i="4"/>
  <c r="E26" i="4"/>
  <c r="H26" i="4"/>
  <c r="F26" i="4"/>
  <c r="I27" i="4"/>
  <c r="E27" i="4"/>
  <c r="H27" i="4"/>
  <c r="F27" i="4"/>
  <c r="I28" i="4"/>
  <c r="E28" i="4"/>
  <c r="H28" i="4"/>
  <c r="F28" i="4"/>
  <c r="F24" i="5"/>
  <c r="F28" i="5"/>
  <c r="D20" i="5"/>
  <c r="H20" i="5"/>
  <c r="D24" i="5"/>
  <c r="H24" i="5"/>
  <c r="D28" i="5"/>
  <c r="H28" i="5"/>
  <c r="F20" i="5"/>
  <c r="E20" i="5"/>
  <c r="E24" i="5"/>
  <c r="E28" i="5"/>
</calcChain>
</file>

<file path=xl/sharedStrings.xml><?xml version="1.0" encoding="utf-8"?>
<sst xmlns="http://schemas.openxmlformats.org/spreadsheetml/2006/main" count="202" uniqueCount="133">
  <si>
    <t>TRADE DATE</t>
  </si>
  <si>
    <t>SETTLE DATE</t>
  </si>
  <si>
    <t>CEDEARS RATIO</t>
  </si>
  <si>
    <t>CUSIP</t>
  </si>
  <si>
    <t>Cusip #</t>
  </si>
  <si>
    <t>Ratio</t>
  </si>
  <si>
    <t>Nber of Shares</t>
  </si>
  <si>
    <t>Counterparty Name</t>
  </si>
  <si>
    <t>Nber of Cedears</t>
  </si>
  <si>
    <t>Common Code Nber.</t>
  </si>
  <si>
    <t>Deutsche Bank Fees</t>
  </si>
  <si>
    <t>PLEASE DELIVER CEDEAR´s (FREE) TO</t>
  </si>
  <si>
    <t>Name of CEDEAR´s Purchaser (Broker)</t>
  </si>
  <si>
    <t xml:space="preserve">REPRESENTED SHARES ON DEPOSIT </t>
  </si>
  <si>
    <t xml:space="preserve">In accordance with standard operating procedures, please receive the following ordinary shares and </t>
  </si>
  <si>
    <t>PLEASE RELEASE AND DELIVER</t>
  </si>
  <si>
    <t>REPRESENTED SHARES (FREE) TO</t>
  </si>
  <si>
    <t>Receiver Address at CDV</t>
  </si>
  <si>
    <t>Name of Counterparty (Broker)</t>
  </si>
  <si>
    <t>Nber of Cedear´s</t>
  </si>
  <si>
    <t>Name of the Cedear Program</t>
  </si>
  <si>
    <t xml:space="preserve">Special Instructions: </t>
  </si>
  <si>
    <t>Total</t>
  </si>
  <si>
    <t>Issuance Number</t>
  </si>
  <si>
    <t>DBNY Signature</t>
  </si>
  <si>
    <t>issue and deliver corresponding CEDEAR´s as it has been listed below.</t>
  </si>
  <si>
    <t>Dia Sem</t>
  </si>
  <si>
    <t>Inssuance</t>
  </si>
  <si>
    <t>Fees</t>
  </si>
  <si>
    <t>Contact Name:</t>
  </si>
  <si>
    <t xml:space="preserve">Tel.: </t>
  </si>
  <si>
    <t xml:space="preserve">Fax: </t>
  </si>
  <si>
    <t xml:space="preserve">DTC ACCT # </t>
  </si>
  <si>
    <t xml:space="preserve">SUB ACCT # </t>
  </si>
  <si>
    <t>Contact Name: (en E.E.U.U.)</t>
  </si>
  <si>
    <r>
      <t xml:space="preserve">In accordance with standard operating procedures, please </t>
    </r>
    <r>
      <rPr>
        <b/>
        <sz val="10"/>
        <rFont val="Times New Roman"/>
        <family val="1"/>
      </rPr>
      <t>release</t>
    </r>
    <r>
      <rPr>
        <sz val="10"/>
        <rFont val="Times New Roman"/>
        <family val="1"/>
      </rPr>
      <t xml:space="preserve"> and </t>
    </r>
    <r>
      <rPr>
        <b/>
        <sz val="10"/>
        <rFont val="Times New Roman"/>
        <family val="1"/>
      </rPr>
      <t>deliver</t>
    </r>
    <r>
      <rPr>
        <sz val="10"/>
        <rFont val="Times New Roman"/>
        <family val="1"/>
      </rPr>
      <t xml:space="preserve"> the corresponding </t>
    </r>
  </si>
  <si>
    <t>represented shares for the CEDEAR's listed below.</t>
  </si>
  <si>
    <t>Comitente:</t>
  </si>
  <si>
    <t>Nombre del Broker en U.S.A.</t>
  </si>
  <si>
    <t xml:space="preserve">DTC ACCT #   </t>
  </si>
  <si>
    <t xml:space="preserve">SUB ACCT #  </t>
  </si>
  <si>
    <t>DTC#</t>
  </si>
  <si>
    <t>ATTN:</t>
  </si>
  <si>
    <t xml:space="preserve">Depositante:   </t>
  </si>
  <si>
    <t>Fees amount :</t>
  </si>
  <si>
    <t>Please, mark your instruction related to the payment of the above mentioned fee amount:</t>
  </si>
  <si>
    <t>wire transfer of funds in US Dollars:</t>
  </si>
  <si>
    <t>2) Release fees will be paid to DBNY via SPO charge at DTC:</t>
  </si>
  <si>
    <t>2) Issuances fees will be paid to DBNY via SPO charge at DTC:</t>
  </si>
  <si>
    <t>Cancellation</t>
  </si>
  <si>
    <t>Nombre del Broker local</t>
  </si>
  <si>
    <t>}</t>
  </si>
  <si>
    <t>478160AJ3</t>
  </si>
  <si>
    <t>Mtrty Date</t>
  </si>
  <si>
    <t>CDV Cod.</t>
  </si>
  <si>
    <t>Tiempo al Vto.</t>
  </si>
  <si>
    <t>Comisión p/Cedear</t>
  </si>
  <si>
    <t>0 a 2 años</t>
  </si>
  <si>
    <t>2 a 4 años</t>
  </si>
  <si>
    <t>4 a 6 años</t>
  </si>
  <si>
    <t>6 a 7 años</t>
  </si>
  <si>
    <t>7 años o más</t>
  </si>
  <si>
    <t>Issuances Fees Table</t>
  </si>
  <si>
    <t>Cancellations Fees Table p/Cedear</t>
  </si>
  <si>
    <t>Maturity Date</t>
  </si>
  <si>
    <t>DJNJ3</t>
  </si>
  <si>
    <t>Identificación BCBA</t>
  </si>
  <si>
    <t>Identificación MAE</t>
  </si>
  <si>
    <t>XD004</t>
  </si>
  <si>
    <t>FECHA:</t>
  </si>
  <si>
    <t>FORMULARIO SOLICITUD EMISION DE CEDEARS A TRAVES DEL EMISOR DEUTSCHE BANK S.A.</t>
  </si>
  <si>
    <t>Sr. Gerente General</t>
  </si>
  <si>
    <t>de CAJA DE VALORES S.A.</t>
  </si>
  <si>
    <t>Presente</t>
  </si>
  <si>
    <t>deberán ser transferidos a los Depositantes y Comitentes detallados a continuación:</t>
  </si>
  <si>
    <t>Nro.         Orden</t>
  </si>
  <si>
    <t>Cantidad de Cedears</t>
  </si>
  <si>
    <t>Código Cedear</t>
  </si>
  <si>
    <t>Abreviatura Cedear</t>
  </si>
  <si>
    <t>Depositante Receptor</t>
  </si>
  <si>
    <t>Comitente Receptor</t>
  </si>
  <si>
    <t>Cantidad Subyacentes</t>
  </si>
  <si>
    <t>Fecha Liquidación</t>
  </si>
  <si>
    <t>Información Adicional - Datos DTC (N° , Nombre y Subcuenta) - Máximo 25 caracteres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</si>
  <si>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</si>
  <si>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</si>
  <si>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</si>
  <si>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</si>
  <si>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</si>
  <si>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</si>
  <si>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</si>
  <si>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</si>
  <si>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</si>
  <si>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</si>
  <si>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___________________________________________</t>
  </si>
  <si>
    <t>FIRMA Y ACLARACION</t>
  </si>
  <si>
    <t>NRO. DE DEPOSITANTE</t>
  </si>
  <si>
    <t>FORMULARIO SOLICITUD CANCELACIÓN DE CEDEARS A TRAVES DEL EMISOR DEUTSCHE BANK S.A.</t>
  </si>
  <si>
    <t>Depositante Emisor</t>
  </si>
  <si>
    <t>Comitente Emisor</t>
  </si>
  <si>
    <t>CEDEAR´s TO BE DEBITED ( FREE) FROM</t>
  </si>
  <si>
    <t>THE FOLLOWING DEPOSITANTE AND</t>
  </si>
  <si>
    <t xml:space="preserve">COMITENTE NUMBER </t>
  </si>
  <si>
    <t xml:space="preserve">Depositante Nro.:    </t>
  </si>
  <si>
    <t xml:space="preserve"> Comitente:        </t>
  </si>
  <si>
    <r>
      <t>NOTA</t>
    </r>
    <r>
      <rPr>
        <sz val="8"/>
        <rFont val="Arial"/>
        <family val="2"/>
      </rPr>
      <t>:  Este Formulario es de uso exclusivo para la Solicitud de Emisiones de Cedears</t>
    </r>
  </si>
  <si>
    <t>relacionados con las especies para las cuales Deutsche Bank S.A. es Emisor Autorizado</t>
  </si>
  <si>
    <t>en virtud de los dispuesto en el Cap. VII.3. del Libro I de las Normas de la CNV.</t>
  </si>
  <si>
    <t>Caja de Valores procederá a emitir los Cedears solicitados mediante la presente  previa</t>
  </si>
  <si>
    <t>autorización por parte de Deutsche Bank S.A. quien lo hará una vez que haya confirmado</t>
  </si>
  <si>
    <t>que los valores subyacents han sido acreditados en Deutsche Bank New York.</t>
  </si>
  <si>
    <r>
      <t>NOTA</t>
    </r>
    <r>
      <rPr>
        <sz val="8"/>
        <rFont val="Arial"/>
        <family val="2"/>
      </rPr>
      <t>:  Este Formulario es de uso exclusivo para la Solicitud de Cancelaciones de Cedears</t>
    </r>
  </si>
  <si>
    <t>relacionados con las especies para las cuales Deutsche Bank S.A. es Emisor Autorizado en</t>
  </si>
  <si>
    <t>virtud de los dispuesto en el Cap. VII.3. del Libro I de las Normas de la CNV.</t>
  </si>
  <si>
    <t xml:space="preserve">Caja de Valores proceerá a cancelar los Cedears solicitados mediante la presente,  una vez </t>
  </si>
  <si>
    <t>que se haya efectivizado el Débito a los Depositantes y Comitentes consignados para</t>
  </si>
  <si>
    <t>cada caso. La Transferencia de los Activos Subyacentes será exclusiva responsabilidad</t>
  </si>
  <si>
    <t>de Deutsche Bank S.A. quien procederá a instruirla luego de que haya  confirmado que los</t>
  </si>
  <si>
    <t>Cedears han sido acreditados a favor de Deutsche Bank S.A. en Caja de Valores S.A.</t>
  </si>
  <si>
    <t>SOLICITUD DE CANCELACION CEDEARS DEUTSCHE BANK S.A.</t>
  </si>
  <si>
    <t>SOLICITUD DE EMISION CEDEARS DEUTSCHE BANK S.A.</t>
  </si>
  <si>
    <t>Por la presente, instruimos irrevocablemente a Caja de Valores S.A. las siguientes Emisiones de Cedears a través  del Emisor Deutsche Bank S.A. los que luego de emitidos</t>
  </si>
  <si>
    <t>Depositantes y Comitentes que indicamos seguidamente, luego de lo cual Deutsche Bank S.A. procederá a transferir los valores subyacentes correspondientes</t>
  </si>
  <si>
    <t>según instrucciones consignadas para cada uno de los casos:</t>
  </si>
  <si>
    <t xml:space="preserve">Por la presente, instruimos irrevocablemente a Caja de Valores S.A. las siguientes Cancelaciones de Cedears para lo cual  autorizamos el débito de los mismos de los  </t>
  </si>
  <si>
    <t>Trading symbol of represented bond</t>
  </si>
  <si>
    <t>Nber. Of Bonds</t>
  </si>
  <si>
    <t xml:space="preserve"> </t>
  </si>
  <si>
    <t>ATTN: /REC/CEDEAR  [Nombre de quien instruyó efectuar la emisión/cancelación]</t>
  </si>
  <si>
    <t>1) Issuances fees will be paid in New York to the order of BANCO COMAFI S.A. at the time of the transaction by</t>
  </si>
  <si>
    <t>1) Release fees will be paid in New York to the order of BANCO COMAFI S.A. at the time of the transaction by</t>
  </si>
  <si>
    <t>DBNY-ACCT 8901470333 ABA 021000018         BIC IRVTUS3N</t>
  </si>
  <si>
    <t>( RECEIVE FREE) AT DTC ACCT.  # 901  SUB-ACCT 697962 (BCO COMAFI EMISOR CEDEARS)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</si>
</sst>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0"/>
    <numFmt numFmtId="167" formatCode="_(* #,##0_);_(* \(#,##0\);_(* &quot;-&quot;??_);_(@_)"/>
    <numFmt numFmtId="168" formatCode="0.0000000"/>
    <numFmt numFmtId="169" formatCode="[$USD]\ #,##0.00"/>
    <numFmt numFmtId="170" formatCode="_([$USD]\ * #,##0.00_);_([$USD]\ * \(#,##0.00\);_([$USD]\ * &quot;-&quot;??_);_(@_)"/>
    <numFmt numFmtId="171" formatCode="_(* #,##0.0_);_(* \(#,##0.0\);_(* &quot;-&quot;??_);_(@_)"/>
  </numFmts>
  <fonts count="44" x14ac:knownFonts="1">
    <font>
      <sz val="10"/>
      <name val="Arial"/>
    </font>
    <font>
      <sz val="10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56"/>
      <name val="Times New Roman"/>
      <family val="1"/>
    </font>
    <font>
      <sz val="10"/>
      <color indexed="32"/>
      <name val="Times New Roman"/>
      <family val="1"/>
    </font>
    <font>
      <sz val="10"/>
      <color indexed="10"/>
      <name val="Times New Roman"/>
      <family val="1"/>
    </font>
    <font>
      <sz val="10"/>
      <color indexed="9"/>
      <name val="Times New Roman"/>
      <family val="1"/>
    </font>
    <font>
      <b/>
      <sz val="10"/>
      <color indexed="9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b/>
      <sz val="8"/>
      <color indexed="9"/>
      <name val="Times New Roman"/>
      <family val="1"/>
    </font>
    <font>
      <b/>
      <sz val="10"/>
      <name val="Times New Roman"/>
      <family val="1"/>
    </font>
    <font>
      <sz val="7"/>
      <color indexed="8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4"/>
      <color indexed="8"/>
      <name val="Times New Roman"/>
      <family val="1"/>
    </font>
    <font>
      <sz val="14"/>
      <name val="Arial"/>
      <family val="2"/>
    </font>
    <font>
      <sz val="14"/>
      <color indexed="9"/>
      <name val="Times New Roman"/>
      <family val="1"/>
    </font>
    <font>
      <sz val="14"/>
      <name val="Times New Roman"/>
      <family val="1"/>
    </font>
    <font>
      <sz val="10"/>
      <color indexed="49"/>
      <name val="Times New Roman"/>
      <family val="1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b/>
      <sz val="8"/>
      <color indexed="8"/>
      <name val="Times New Roman"/>
      <family val="1"/>
    </font>
    <font>
      <b/>
      <sz val="16"/>
      <name val="Arial"/>
      <family val="2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name val="Arial"/>
      <family val="2"/>
    </font>
    <font>
      <sz val="11"/>
      <name val="Arial"/>
      <family val="2"/>
    </font>
    <font>
      <sz val="8"/>
      <color indexed="9"/>
      <name val="Times New Roman"/>
      <family val="1"/>
    </font>
    <font>
      <sz val="8"/>
      <color indexed="49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u val="double"/>
      <sz val="8"/>
      <color indexed="9"/>
      <name val="Times New Roman"/>
      <family val="1"/>
    </font>
    <font>
      <u/>
      <sz val="8"/>
      <name val="Arial"/>
      <family val="2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67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4" fontId="2" fillId="2" borderId="1" xfId="2" applyFont="1" applyFill="1" applyBorder="1" applyAlignment="1">
      <alignment horizontal="center"/>
    </xf>
    <xf numFmtId="1" fontId="2" fillId="2" borderId="1" xfId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7" fontId="7" fillId="2" borderId="0" xfId="1" applyNumberFormat="1" applyFont="1" applyFill="1" applyBorder="1" applyAlignment="1">
      <alignment horizontal="center"/>
    </xf>
    <xf numFmtId="168" fontId="7" fillId="2" borderId="0" xfId="1" applyNumberFormat="1" applyFont="1" applyFill="1" applyBorder="1" applyAlignment="1">
      <alignment horizontal="center"/>
    </xf>
    <xf numFmtId="1" fontId="7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1" fontId="7" fillId="2" borderId="0" xfId="1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12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0" xfId="0" applyFill="1"/>
    <xf numFmtId="167" fontId="2" fillId="2" borderId="1" xfId="0" applyNumberFormat="1" applyFont="1" applyFill="1" applyBorder="1" applyAlignment="1">
      <alignment horizontal="center"/>
    </xf>
    <xf numFmtId="0" fontId="17" fillId="0" borderId="0" xfId="0" applyFont="1"/>
    <xf numFmtId="0" fontId="17" fillId="2" borderId="0" xfId="0" applyFont="1" applyFill="1"/>
    <xf numFmtId="3" fontId="18" fillId="2" borderId="1" xfId="0" applyNumberFormat="1" applyFont="1" applyFill="1" applyBorder="1" applyAlignment="1">
      <alignment horizontal="center"/>
    </xf>
    <xf numFmtId="164" fontId="18" fillId="2" borderId="1" xfId="2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167" fontId="20" fillId="2" borderId="0" xfId="1" applyNumberFormat="1" applyFont="1" applyFill="1" applyBorder="1" applyAlignment="1">
      <alignment horizontal="center"/>
    </xf>
    <xf numFmtId="1" fontId="20" fillId="2" borderId="0" xfId="1" applyNumberFormat="1" applyFont="1" applyFill="1" applyBorder="1" applyAlignment="1">
      <alignment horizontal="center"/>
    </xf>
    <xf numFmtId="168" fontId="20" fillId="2" borderId="0" xfId="1" applyNumberFormat="1" applyFont="1" applyFill="1" applyBorder="1" applyAlignment="1">
      <alignment horizontal="center"/>
    </xf>
    <xf numFmtId="164" fontId="21" fillId="2" borderId="2" xfId="0" applyNumberFormat="1" applyFont="1" applyFill="1" applyBorder="1" applyAlignment="1">
      <alignment horizontal="center"/>
    </xf>
    <xf numFmtId="0" fontId="19" fillId="0" borderId="1" xfId="0" applyFont="1" applyBorder="1"/>
    <xf numFmtId="1" fontId="22" fillId="2" borderId="0" xfId="0" applyNumberFormat="1" applyFont="1" applyFill="1" applyAlignment="1">
      <alignment horizontal="center"/>
    </xf>
    <xf numFmtId="171" fontId="18" fillId="2" borderId="1" xfId="1" applyNumberFormat="1" applyFont="1" applyFill="1" applyBorder="1" applyAlignment="1">
      <alignment horizontal="center"/>
    </xf>
    <xf numFmtId="14" fontId="18" fillId="2" borderId="1" xfId="1" applyNumberFormat="1" applyFont="1" applyFill="1" applyBorder="1" applyAlignment="1">
      <alignment horizontal="center"/>
    </xf>
    <xf numFmtId="0" fontId="10" fillId="2" borderId="0" xfId="0" applyFont="1" applyFill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49" fontId="15" fillId="0" borderId="0" xfId="0" applyNumberFormat="1" applyFont="1" applyAlignment="1">
      <alignment horizontal="center"/>
    </xf>
    <xf numFmtId="1" fontId="15" fillId="0" borderId="0" xfId="0" quotePrefix="1" applyNumberFormat="1" applyFont="1" applyAlignment="1">
      <alignment horizontal="center"/>
    </xf>
    <xf numFmtId="0" fontId="15" fillId="0" borderId="0" xfId="0" quotePrefix="1" applyFont="1" applyAlignment="1">
      <alignment horizontal="center"/>
    </xf>
    <xf numFmtId="0" fontId="14" fillId="3" borderId="3" xfId="0" applyFont="1" applyFill="1" applyBorder="1" applyAlignment="1">
      <alignment horizontal="center" wrapText="1"/>
    </xf>
    <xf numFmtId="1" fontId="14" fillId="3" borderId="3" xfId="0" applyNumberFormat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0" borderId="1" xfId="0" applyBorder="1"/>
    <xf numFmtId="1" fontId="23" fillId="0" borderId="1" xfId="0" applyNumberFormat="1" applyFont="1" applyBorder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0" fontId="8" fillId="4" borderId="4" xfId="0" applyFont="1" applyFill="1" applyBorder="1" applyAlignment="1">
      <alignment horizontal="left"/>
    </xf>
    <xf numFmtId="16" fontId="2" fillId="2" borderId="5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left"/>
    </xf>
    <xf numFmtId="16" fontId="2" fillId="2" borderId="7" xfId="0" applyNumberFormat="1" applyFont="1" applyFill="1" applyBorder="1" applyAlignment="1">
      <alignment horizontal="center"/>
    </xf>
    <xf numFmtId="0" fontId="8" fillId="4" borderId="8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8" fillId="4" borderId="8" xfId="0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4" fillId="4" borderId="9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2" xfId="3" applyNumberFormat="1" applyFont="1" applyBorder="1" applyAlignment="1" applyProtection="1">
      <alignment horizontal="center"/>
    </xf>
    <xf numFmtId="0" fontId="0" fillId="0" borderId="13" xfId="0" applyBorder="1" applyAlignment="1">
      <alignment horizontal="center"/>
    </xf>
    <xf numFmtId="10" fontId="0" fillId="0" borderId="14" xfId="3" applyNumberFormat="1" applyFont="1" applyBorder="1" applyAlignment="1" applyProtection="1">
      <alignment horizontal="center"/>
    </xf>
    <xf numFmtId="0" fontId="0" fillId="0" borderId="0" xfId="0" applyProtection="1">
      <protection hidden="1"/>
    </xf>
    <xf numFmtId="0" fontId="25" fillId="0" borderId="0" xfId="0" applyFont="1"/>
    <xf numFmtId="1" fontId="25" fillId="0" borderId="0" xfId="0" applyNumberFormat="1" applyFont="1"/>
    <xf numFmtId="166" fontId="10" fillId="2" borderId="0" xfId="0" applyNumberFormat="1" applyFont="1" applyFill="1" applyAlignment="1" applyProtection="1">
      <alignment horizontal="center"/>
      <protection locked="0"/>
    </xf>
    <xf numFmtId="1" fontId="10" fillId="2" borderId="0" xfId="0" applyNumberFormat="1" applyFont="1" applyFill="1" applyAlignment="1">
      <alignment horizontal="center"/>
    </xf>
    <xf numFmtId="1" fontId="10" fillId="2" borderId="0" xfId="0" applyNumberFormat="1" applyFont="1" applyFill="1" applyAlignment="1" applyProtection="1">
      <alignment horizontal="center"/>
      <protection locked="0"/>
    </xf>
    <xf numFmtId="0" fontId="25" fillId="2" borderId="0" xfId="0" applyFont="1" applyFill="1"/>
    <xf numFmtId="0" fontId="26" fillId="2" borderId="0" xfId="0" applyFont="1" applyFill="1" applyAlignment="1" applyProtection="1">
      <alignment horizontal="center"/>
      <protection locked="0"/>
    </xf>
    <xf numFmtId="0" fontId="26" fillId="2" borderId="0" xfId="0" applyFont="1" applyFill="1" applyAlignment="1">
      <alignment horizontal="left"/>
    </xf>
    <xf numFmtId="0" fontId="27" fillId="0" borderId="10" xfId="0" applyFont="1" applyBorder="1"/>
    <xf numFmtId="0" fontId="28" fillId="2" borderId="15" xfId="0" applyFont="1" applyFill="1" applyBorder="1" applyAlignment="1">
      <alignment horizontal="center"/>
    </xf>
    <xf numFmtId="1" fontId="29" fillId="2" borderId="15" xfId="0" applyNumberFormat="1" applyFont="1" applyFill="1" applyBorder="1" applyAlignment="1">
      <alignment horizontal="center"/>
    </xf>
    <xf numFmtId="166" fontId="26" fillId="2" borderId="16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1" fontId="30" fillId="2" borderId="0" xfId="0" applyNumberFormat="1" applyFont="1" applyFill="1" applyAlignment="1">
      <alignment horizontal="center"/>
    </xf>
    <xf numFmtId="166" fontId="10" fillId="2" borderId="0" xfId="0" applyNumberFormat="1" applyFont="1" applyFill="1" applyAlignment="1">
      <alignment horizontal="center"/>
    </xf>
    <xf numFmtId="1" fontId="29" fillId="2" borderId="0" xfId="0" applyNumberFormat="1" applyFont="1" applyFill="1" applyAlignment="1">
      <alignment horizontal="center"/>
    </xf>
    <xf numFmtId="14" fontId="31" fillId="2" borderId="1" xfId="2" applyNumberFormat="1" applyFont="1" applyFill="1" applyBorder="1" applyAlignment="1">
      <alignment horizontal="center"/>
    </xf>
    <xf numFmtId="16" fontId="26" fillId="2" borderId="0" xfId="0" applyNumberFormat="1" applyFont="1" applyFill="1" applyAlignment="1">
      <alignment horizontal="center"/>
    </xf>
    <xf numFmtId="0" fontId="3" fillId="5" borderId="10" xfId="0" applyFont="1" applyFill="1" applyBorder="1" applyProtection="1">
      <protection locked="0"/>
    </xf>
    <xf numFmtId="0" fontId="29" fillId="5" borderId="15" xfId="0" applyFont="1" applyFill="1" applyBorder="1" applyProtection="1">
      <protection locked="0"/>
    </xf>
    <xf numFmtId="1" fontId="29" fillId="5" borderId="15" xfId="0" applyNumberFormat="1" applyFont="1" applyFill="1" applyBorder="1" applyProtection="1">
      <protection locked="0"/>
    </xf>
    <xf numFmtId="166" fontId="29" fillId="5" borderId="15" xfId="0" applyNumberFormat="1" applyFont="1" applyFill="1" applyBorder="1" applyProtection="1">
      <protection locked="0"/>
    </xf>
    <xf numFmtId="166" fontId="29" fillId="5" borderId="16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1" fontId="3" fillId="0" borderId="0" xfId="0" applyNumberFormat="1" applyFont="1" applyProtection="1">
      <protection locked="0"/>
    </xf>
    <xf numFmtId="166" fontId="3" fillId="0" borderId="0" xfId="0" applyNumberFormat="1" applyFont="1" applyProtection="1">
      <protection locked="0"/>
    </xf>
    <xf numFmtId="167" fontId="29" fillId="2" borderId="0" xfId="0" applyNumberFormat="1" applyFont="1" applyFill="1" applyAlignment="1">
      <alignment horizontal="left"/>
    </xf>
    <xf numFmtId="167" fontId="29" fillId="2" borderId="0" xfId="0" applyNumberFormat="1" applyFont="1" applyFill="1" applyAlignment="1">
      <alignment horizontal="center"/>
    </xf>
    <xf numFmtId="167" fontId="26" fillId="2" borderId="0" xfId="0" applyNumberFormat="1" applyFont="1" applyFill="1" applyAlignment="1">
      <alignment horizontal="left"/>
    </xf>
    <xf numFmtId="167" fontId="26" fillId="2" borderId="0" xfId="0" applyNumberFormat="1" applyFont="1" applyFill="1" applyAlignment="1">
      <alignment horizontal="center"/>
    </xf>
    <xf numFmtId="1" fontId="29" fillId="2" borderId="0" xfId="0" applyNumberFormat="1" applyFont="1" applyFill="1" applyAlignment="1">
      <alignment horizontal="left"/>
    </xf>
    <xf numFmtId="0" fontId="29" fillId="2" borderId="0" xfId="0" applyFont="1" applyFill="1" applyAlignment="1">
      <alignment horizontal="left"/>
    </xf>
    <xf numFmtId="166" fontId="29" fillId="2" borderId="0" xfId="0" applyNumberFormat="1" applyFont="1" applyFill="1" applyAlignment="1">
      <alignment horizontal="left"/>
    </xf>
    <xf numFmtId="167" fontId="29" fillId="2" borderId="0" xfId="0" applyNumberFormat="1" applyFont="1" applyFill="1"/>
    <xf numFmtId="1" fontId="29" fillId="2" borderId="0" xfId="0" applyNumberFormat="1" applyFont="1" applyFill="1"/>
    <xf numFmtId="0" fontId="29" fillId="2" borderId="0" xfId="0" applyFont="1" applyFill="1"/>
    <xf numFmtId="0" fontId="32" fillId="0" borderId="0" xfId="0" applyFont="1"/>
    <xf numFmtId="0" fontId="30" fillId="2" borderId="0" xfId="0" applyFont="1" applyFill="1"/>
    <xf numFmtId="167" fontId="3" fillId="2" borderId="0" xfId="0" applyNumberFormat="1" applyFont="1" applyFill="1" applyAlignment="1">
      <alignment horizontal="left"/>
    </xf>
    <xf numFmtId="167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4" fontId="3" fillId="5" borderId="1" xfId="0" applyNumberFormat="1" applyFont="1" applyFill="1" applyBorder="1" applyAlignment="1">
      <alignment horizontal="center" wrapText="1"/>
    </xf>
    <xf numFmtId="1" fontId="3" fillId="5" borderId="1" xfId="0" applyNumberFormat="1" applyFont="1" applyFill="1" applyBorder="1" applyAlignment="1">
      <alignment horizontal="center" wrapText="1"/>
    </xf>
    <xf numFmtId="166" fontId="3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 applyProtection="1">
      <alignment horizontal="center" wrapText="1"/>
      <protection locked="0"/>
    </xf>
    <xf numFmtId="0" fontId="33" fillId="0" borderId="1" xfId="0" quotePrefix="1" applyFont="1" applyBorder="1" applyAlignment="1">
      <alignment horizontal="center"/>
    </xf>
    <xf numFmtId="1" fontId="31" fillId="2" borderId="1" xfId="1" applyNumberFormat="1" applyFont="1" applyFill="1" applyBorder="1" applyAlignment="1">
      <alignment horizontal="center"/>
    </xf>
    <xf numFmtId="167" fontId="31" fillId="2" borderId="1" xfId="1" applyNumberFormat="1" applyFont="1" applyFill="1" applyBorder="1" applyAlignment="1">
      <alignment horizontal="center"/>
    </xf>
    <xf numFmtId="0" fontId="31" fillId="2" borderId="1" xfId="2" applyNumberFormat="1" applyFont="1" applyFill="1" applyBorder="1" applyAlignment="1">
      <alignment horizontal="center"/>
    </xf>
    <xf numFmtId="167" fontId="34" fillId="2" borderId="0" xfId="1" applyNumberFormat="1" applyFont="1" applyFill="1" applyBorder="1" applyAlignment="1">
      <alignment horizontal="center"/>
    </xf>
    <xf numFmtId="1" fontId="34" fillId="2" borderId="0" xfId="1" applyNumberFormat="1" applyFont="1" applyFill="1" applyBorder="1" applyAlignment="1">
      <alignment horizontal="center"/>
    </xf>
    <xf numFmtId="168" fontId="34" fillId="2" borderId="0" xfId="1" applyNumberFormat="1" applyFont="1" applyFill="1" applyBorder="1" applyAlignment="1">
      <alignment horizontal="center"/>
    </xf>
    <xf numFmtId="1" fontId="2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1" fontId="35" fillId="2" borderId="0" xfId="0" applyNumberFormat="1" applyFont="1" applyFill="1" applyAlignment="1">
      <alignment horizontal="center"/>
    </xf>
    <xf numFmtId="0" fontId="11" fillId="2" borderId="0" xfId="0" applyFont="1" applyFill="1"/>
    <xf numFmtId="164" fontId="36" fillId="0" borderId="0" xfId="0" applyNumberFormat="1" applyFont="1"/>
    <xf numFmtId="164" fontId="9" fillId="0" borderId="0" xfId="0" applyNumberFormat="1" applyFont="1"/>
    <xf numFmtId="164" fontId="37" fillId="0" borderId="0" xfId="0" applyNumberFormat="1" applyFont="1" applyAlignment="1">
      <alignment horizontal="center"/>
    </xf>
    <xf numFmtId="0" fontId="38" fillId="2" borderId="0" xfId="0" applyFont="1" applyFill="1" applyAlignment="1">
      <alignment horizontal="center"/>
    </xf>
    <xf numFmtId="1" fontId="10" fillId="2" borderId="16" xfId="0" applyNumberFormat="1" applyFont="1" applyFill="1" applyBorder="1" applyAlignment="1">
      <alignment horizontal="center"/>
    </xf>
    <xf numFmtId="0" fontId="3" fillId="6" borderId="10" xfId="0" applyFont="1" applyFill="1" applyBorder="1" applyProtection="1">
      <protection locked="0"/>
    </xf>
    <xf numFmtId="0" fontId="29" fillId="6" borderId="15" xfId="0" applyFont="1" applyFill="1" applyBorder="1" applyProtection="1">
      <protection locked="0"/>
    </xf>
    <xf numFmtId="1" fontId="29" fillId="6" borderId="15" xfId="0" applyNumberFormat="1" applyFont="1" applyFill="1" applyBorder="1" applyProtection="1">
      <protection locked="0"/>
    </xf>
    <xf numFmtId="166" fontId="29" fillId="6" borderId="15" xfId="0" applyNumberFormat="1" applyFont="1" applyFill="1" applyBorder="1" applyProtection="1">
      <protection locked="0"/>
    </xf>
    <xf numFmtId="166" fontId="29" fillId="6" borderId="16" xfId="0" applyNumberFormat="1" applyFont="1" applyFill="1" applyBorder="1" applyProtection="1">
      <protection locked="0"/>
    </xf>
    <xf numFmtId="4" fontId="3" fillId="6" borderId="1" xfId="0" applyNumberFormat="1" applyFont="1" applyFill="1" applyBorder="1" applyAlignment="1">
      <alignment horizontal="center" wrapText="1"/>
    </xf>
    <xf numFmtId="1" fontId="3" fillId="6" borderId="1" xfId="0" applyNumberFormat="1" applyFont="1" applyFill="1" applyBorder="1" applyAlignment="1">
      <alignment horizontal="center" wrapText="1"/>
    </xf>
    <xf numFmtId="166" fontId="3" fillId="6" borderId="1" xfId="0" applyNumberFormat="1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 applyProtection="1">
      <alignment horizontal="center" wrapText="1"/>
      <protection locked="0"/>
    </xf>
    <xf numFmtId="0" fontId="31" fillId="2" borderId="1" xfId="1" applyNumberFormat="1" applyFont="1" applyFill="1" applyBorder="1" applyAlignment="1">
      <alignment horizontal="center"/>
    </xf>
    <xf numFmtId="167" fontId="12" fillId="2" borderId="17" xfId="1" applyNumberFormat="1" applyFont="1" applyFill="1" applyBorder="1" applyAlignment="1">
      <alignment horizontal="left"/>
    </xf>
    <xf numFmtId="1" fontId="12" fillId="2" borderId="18" xfId="1" applyNumberFormat="1" applyFont="1" applyFill="1" applyBorder="1" applyAlignment="1">
      <alignment horizontal="left"/>
    </xf>
    <xf numFmtId="0" fontId="0" fillId="0" borderId="19" xfId="0" applyBorder="1"/>
    <xf numFmtId="166" fontId="10" fillId="2" borderId="18" xfId="0" applyNumberFormat="1" applyFont="1" applyFill="1" applyBorder="1" applyAlignment="1">
      <alignment horizontal="center"/>
    </xf>
    <xf numFmtId="0" fontId="10" fillId="2" borderId="19" xfId="0" applyFont="1" applyFill="1" applyBorder="1" applyAlignment="1">
      <alignment horizontal="left"/>
    </xf>
    <xf numFmtId="1" fontId="9" fillId="2" borderId="20" xfId="1" applyNumberFormat="1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0" fillId="2" borderId="21" xfId="0" applyFill="1" applyBorder="1"/>
    <xf numFmtId="0" fontId="10" fillId="2" borderId="21" xfId="0" applyFont="1" applyFill="1" applyBorder="1" applyAlignment="1">
      <alignment horizontal="left"/>
    </xf>
    <xf numFmtId="0" fontId="0" fillId="0" borderId="21" xfId="0" applyBorder="1"/>
    <xf numFmtId="1" fontId="9" fillId="2" borderId="22" xfId="1" applyNumberFormat="1" applyFont="1" applyFill="1" applyBorder="1" applyAlignment="1">
      <alignment horizontal="left"/>
    </xf>
    <xf numFmtId="0" fontId="10" fillId="2" borderId="23" xfId="0" applyFont="1" applyFill="1" applyBorder="1" applyAlignment="1">
      <alignment horizontal="left"/>
    </xf>
    <xf numFmtId="0" fontId="10" fillId="2" borderId="24" xfId="0" applyFont="1" applyFill="1" applyBorder="1" applyAlignment="1">
      <alignment horizontal="left"/>
    </xf>
    <xf numFmtId="1" fontId="9" fillId="2" borderId="0" xfId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center"/>
    </xf>
    <xf numFmtId="1" fontId="13" fillId="2" borderId="0" xfId="0" applyNumberFormat="1" applyFont="1" applyFill="1" applyAlignment="1">
      <alignment horizontal="center"/>
    </xf>
    <xf numFmtId="0" fontId="0" fillId="0" borderId="10" xfId="0" applyBorder="1"/>
    <xf numFmtId="169" fontId="17" fillId="0" borderId="16" xfId="0" applyNumberFormat="1" applyFont="1" applyBorder="1"/>
    <xf numFmtId="0" fontId="23" fillId="0" borderId="0" xfId="0" applyFont="1"/>
    <xf numFmtId="164" fontId="17" fillId="0" borderId="0" xfId="0" applyNumberFormat="1" applyFont="1"/>
    <xf numFmtId="170" fontId="0" fillId="0" borderId="0" xfId="0" applyNumberFormat="1"/>
    <xf numFmtId="164" fontId="0" fillId="0" borderId="0" xfId="0" applyNumberFormat="1"/>
    <xf numFmtId="0" fontId="17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167" fontId="16" fillId="2" borderId="17" xfId="1" applyNumberFormat="1" applyFont="1" applyFill="1" applyBorder="1" applyAlignment="1">
      <alignment horizontal="left"/>
    </xf>
    <xf numFmtId="167" fontId="16" fillId="2" borderId="20" xfId="1" applyNumberFormat="1" applyFont="1" applyFill="1" applyBorder="1" applyAlignment="1">
      <alignment horizontal="left"/>
    </xf>
    <xf numFmtId="1" fontId="16" fillId="2" borderId="20" xfId="1" applyNumberFormat="1" applyFont="1" applyFill="1" applyBorder="1" applyAlignment="1">
      <alignment horizontal="left"/>
    </xf>
    <xf numFmtId="3" fontId="31" fillId="2" borderId="1" xfId="2" applyNumberFormat="1" applyFont="1" applyFill="1" applyBorder="1" applyAlignment="1">
      <alignment horizontal="center"/>
    </xf>
    <xf numFmtId="167" fontId="7" fillId="2" borderId="0" xfId="1" applyNumberFormat="1" applyFont="1" applyFill="1" applyBorder="1" applyAlignment="1" applyProtection="1">
      <alignment horizontal="center"/>
    </xf>
    <xf numFmtId="16" fontId="2" fillId="2" borderId="7" xfId="0" applyNumberFormat="1" applyFont="1" applyFill="1" applyBorder="1" applyAlignment="1" applyProtection="1">
      <alignment horizontal="center"/>
      <protection locked="0"/>
    </xf>
    <xf numFmtId="0" fontId="23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23" xfId="0" applyBorder="1" applyProtection="1">
      <protection locked="0"/>
    </xf>
    <xf numFmtId="14" fontId="31" fillId="2" borderId="1" xfId="2" applyNumberFormat="1" applyFont="1" applyFill="1" applyBorder="1" applyAlignment="1" applyProtection="1">
      <alignment horizontal="center"/>
    </xf>
    <xf numFmtId="0" fontId="33" fillId="0" borderId="1" xfId="0" applyFont="1" applyBorder="1"/>
    <xf numFmtId="0" fontId="27" fillId="0" borderId="0" xfId="0" applyFont="1"/>
    <xf numFmtId="0" fontId="28" fillId="2" borderId="0" xfId="0" applyFont="1" applyFill="1" applyAlignment="1">
      <alignment horizontal="center"/>
    </xf>
    <xf numFmtId="166" fontId="26" fillId="2" borderId="0" xfId="0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1" fontId="29" fillId="0" borderId="0" xfId="0" applyNumberFormat="1" applyFont="1" applyAlignment="1">
      <alignment horizontal="center"/>
    </xf>
    <xf numFmtId="166" fontId="26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26" fillId="2" borderId="15" xfId="0" applyNumberFormat="1" applyFont="1" applyFill="1" applyBorder="1" applyAlignment="1">
      <alignment horizontal="center"/>
    </xf>
    <xf numFmtId="0" fontId="39" fillId="0" borderId="0" xfId="0" applyFont="1"/>
    <xf numFmtId="0" fontId="0" fillId="0" borderId="16" xfId="0" applyBorder="1"/>
    <xf numFmtId="0" fontId="0" fillId="0" borderId="15" xfId="0" applyBorder="1"/>
    <xf numFmtId="3" fontId="2" fillId="7" borderId="1" xfId="0" applyNumberFormat="1" applyFont="1" applyFill="1" applyBorder="1" applyAlignment="1" applyProtection="1">
      <alignment horizontal="center"/>
      <protection locked="0"/>
    </xf>
    <xf numFmtId="49" fontId="31" fillId="2" borderId="1" xfId="1" applyNumberFormat="1" applyFont="1" applyFill="1" applyBorder="1" applyAlignment="1">
      <alignment horizontal="center"/>
    </xf>
    <xf numFmtId="165" fontId="18" fillId="7" borderId="1" xfId="1" applyFont="1" applyFill="1" applyBorder="1" applyAlignment="1" applyProtection="1">
      <alignment horizontal="center"/>
      <protection locked="0"/>
    </xf>
    <xf numFmtId="2" fontId="23" fillId="0" borderId="1" xfId="0" applyNumberFormat="1" applyFont="1" applyBorder="1" applyAlignment="1">
      <alignment horizontal="center"/>
    </xf>
    <xf numFmtId="2" fontId="18" fillId="2" borderId="1" xfId="1" applyNumberFormat="1" applyFont="1" applyFill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49" fontId="18" fillId="2" borderId="1" xfId="1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169" fontId="17" fillId="0" borderId="16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2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>
      <alignment horizontal="center"/>
    </xf>
    <xf numFmtId="165" fontId="31" fillId="2" borderId="1" xfId="1" applyFont="1" applyFill="1" applyBorder="1" applyAlignment="1">
      <alignment horizontal="center"/>
    </xf>
    <xf numFmtId="49" fontId="0" fillId="2" borderId="9" xfId="0" applyNumberFormat="1" applyFill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16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9" xfId="0" applyNumberFormat="1" applyFont="1" applyFill="1" applyBorder="1" applyAlignment="1" applyProtection="1">
      <alignment horizontal="left"/>
      <protection locked="0"/>
    </xf>
    <xf numFmtId="166" fontId="2" fillId="2" borderId="20" xfId="0" applyNumberFormat="1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166" fontId="2" fillId="2" borderId="22" xfId="0" applyNumberFormat="1" applyFont="1" applyFill="1" applyBorder="1" applyAlignment="1">
      <alignment horizontal="left"/>
    </xf>
    <xf numFmtId="1" fontId="23" fillId="0" borderId="0" xfId="0" applyNumberFormat="1" applyFont="1" applyAlignment="1">
      <alignment horizontal="center"/>
    </xf>
    <xf numFmtId="1" fontId="23" fillId="7" borderId="1" xfId="0" applyNumberFormat="1" applyFont="1" applyFill="1" applyBorder="1" applyAlignment="1" applyProtection="1">
      <alignment horizontal="center"/>
      <protection locked="0"/>
    </xf>
    <xf numFmtId="16" fontId="2" fillId="2" borderId="0" xfId="0" applyNumberFormat="1" applyFont="1" applyFill="1" applyAlignment="1" applyProtection="1">
      <alignment horizontal="center"/>
      <protection locked="0"/>
    </xf>
    <xf numFmtId="16" fontId="2" fillId="2" borderId="27" xfId="0" applyNumberFormat="1" applyFont="1" applyFill="1" applyBorder="1" applyAlignment="1" applyProtection="1">
      <alignment horizontal="center"/>
      <protection locked="0"/>
    </xf>
    <xf numFmtId="16" fontId="3" fillId="2" borderId="0" xfId="0" applyNumberFormat="1" applyFont="1" applyFill="1" applyAlignment="1" applyProtection="1">
      <alignment horizontal="center"/>
      <protection locked="0"/>
    </xf>
    <xf numFmtId="16" fontId="2" fillId="7" borderId="1" xfId="0" applyNumberFormat="1" applyFont="1" applyFill="1" applyBorder="1" applyAlignment="1" applyProtection="1">
      <alignment horizontal="center"/>
      <protection locked="0"/>
    </xf>
    <xf numFmtId="0" fontId="40" fillId="8" borderId="9" xfId="0" applyFont="1" applyFill="1" applyBorder="1" applyAlignment="1">
      <alignment horizontal="left"/>
    </xf>
    <xf numFmtId="0" fontId="40" fillId="8" borderId="28" xfId="0" applyFont="1" applyFill="1" applyBorder="1" applyAlignment="1">
      <alignment horizontal="left"/>
    </xf>
    <xf numFmtId="0" fontId="40" fillId="8" borderId="29" xfId="0" applyFont="1" applyFill="1" applyBorder="1" applyAlignment="1">
      <alignment horizontal="left"/>
    </xf>
    <xf numFmtId="0" fontId="40" fillId="8" borderId="25" xfId="0" applyFont="1" applyFill="1" applyBorder="1" applyAlignment="1">
      <alignment horizontal="centerContinuous"/>
    </xf>
    <xf numFmtId="0" fontId="40" fillId="8" borderId="25" xfId="0" applyFont="1" applyFill="1" applyBorder="1" applyAlignment="1">
      <alignment horizontal="center"/>
    </xf>
    <xf numFmtId="1" fontId="40" fillId="8" borderId="25" xfId="0" applyNumberFormat="1" applyFont="1" applyFill="1" applyBorder="1" applyAlignment="1">
      <alignment horizontal="centerContinuous"/>
    </xf>
    <xf numFmtId="166" fontId="40" fillId="8" borderId="25" xfId="0" applyNumberFormat="1" applyFont="1" applyFill="1" applyBorder="1" applyAlignment="1">
      <alignment horizontal="centerContinuous"/>
    </xf>
    <xf numFmtId="0" fontId="40" fillId="8" borderId="1" xfId="0" applyFont="1" applyFill="1" applyBorder="1" applyAlignment="1">
      <alignment horizontal="center" wrapText="1"/>
    </xf>
    <xf numFmtId="4" fontId="40" fillId="8" borderId="1" xfId="0" applyNumberFormat="1" applyFont="1" applyFill="1" applyBorder="1" applyAlignment="1">
      <alignment horizontal="center" wrapText="1"/>
    </xf>
    <xf numFmtId="1" fontId="40" fillId="8" borderId="1" xfId="0" applyNumberFormat="1" applyFont="1" applyFill="1" applyBorder="1" applyAlignment="1">
      <alignment horizontal="center" wrapText="1"/>
    </xf>
    <xf numFmtId="166" fontId="40" fillId="8" borderId="1" xfId="0" applyNumberFormat="1" applyFont="1" applyFill="1" applyBorder="1" applyAlignment="1">
      <alignment horizontal="center" wrapText="1"/>
    </xf>
    <xf numFmtId="1" fontId="40" fillId="8" borderId="1" xfId="0" applyNumberFormat="1" applyFont="1" applyFill="1" applyBorder="1" applyAlignment="1">
      <alignment horizontal="center"/>
    </xf>
    <xf numFmtId="167" fontId="12" fillId="2" borderId="20" xfId="1" applyNumberFormat="1" applyFont="1" applyFill="1" applyBorder="1" applyAlignment="1">
      <alignment horizontal="left"/>
    </xf>
    <xf numFmtId="1" fontId="12" fillId="2" borderId="0" xfId="1" applyNumberFormat="1" applyFont="1" applyFill="1" applyBorder="1" applyAlignment="1">
      <alignment horizontal="left"/>
    </xf>
    <xf numFmtId="1" fontId="41" fillId="8" borderId="1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42" fillId="8" borderId="29" xfId="0" applyFont="1" applyFill="1" applyBorder="1" applyAlignment="1">
      <alignment horizontal="center"/>
    </xf>
    <xf numFmtId="0" fontId="42" fillId="8" borderId="25" xfId="0" applyFont="1" applyFill="1" applyBorder="1" applyAlignment="1">
      <alignment horizontal="center"/>
    </xf>
    <xf numFmtId="0" fontId="42" fillId="8" borderId="30" xfId="0" applyFont="1" applyFill="1" applyBorder="1" applyAlignment="1">
      <alignment horizontal="center"/>
    </xf>
    <xf numFmtId="166" fontId="42" fillId="8" borderId="29" xfId="0" applyNumberFormat="1" applyFont="1" applyFill="1" applyBorder="1" applyAlignment="1">
      <alignment horizontal="center"/>
    </xf>
    <xf numFmtId="166" fontId="42" fillId="8" borderId="25" xfId="0" applyNumberFormat="1" applyFont="1" applyFill="1" applyBorder="1" applyAlignment="1">
      <alignment horizontal="center"/>
    </xf>
    <xf numFmtId="166" fontId="42" fillId="8" borderId="30" xfId="0" applyNumberFormat="1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166" fontId="42" fillId="8" borderId="10" xfId="0" applyNumberFormat="1" applyFont="1" applyFill="1" applyBorder="1" applyAlignment="1">
      <alignment horizontal="center"/>
    </xf>
    <xf numFmtId="166" fontId="42" fillId="8" borderId="15" xfId="0" applyNumberFormat="1" applyFont="1" applyFill="1" applyBorder="1" applyAlignment="1">
      <alignment horizontal="center"/>
    </xf>
    <xf numFmtId="166" fontId="42" fillId="8" borderId="16" xfId="0" applyNumberFormat="1" applyFont="1" applyFill="1" applyBorder="1" applyAlignment="1">
      <alignment horizontal="center"/>
    </xf>
    <xf numFmtId="0" fontId="24" fillId="4" borderId="10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/>
    </xf>
    <xf numFmtId="10" fontId="0" fillId="0" borderId="10" xfId="3" applyNumberFormat="1" applyFont="1" applyBorder="1" applyAlignment="1" applyProtection="1">
      <alignment horizontal="center"/>
    </xf>
    <xf numFmtId="10" fontId="0" fillId="0" borderId="16" xfId="3" applyNumberFormat="1" applyFont="1" applyBorder="1" applyAlignment="1" applyProtection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23</xdr:row>
          <xdr:rowOff>12700</xdr:rowOff>
        </xdr:from>
        <xdr:to>
          <xdr:col>9</xdr:col>
          <xdr:colOff>1212850</xdr:colOff>
          <xdr:row>27</xdr:row>
          <xdr:rowOff>19050</xdr:rowOff>
        </xdr:to>
        <xdr:sp macro="" textlink="">
          <xdr:nvSpPr>
            <xdr:cNvPr id="3073" name="Botó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s-A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ISSUANCES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31750</xdr:colOff>
          <xdr:row>28</xdr:row>
          <xdr:rowOff>19050</xdr:rowOff>
        </xdr:from>
        <xdr:to>
          <xdr:col>10</xdr:col>
          <xdr:colOff>0</xdr:colOff>
          <xdr:row>32</xdr:row>
          <xdr:rowOff>31750</xdr:rowOff>
        </xdr:to>
        <xdr:sp macro="" textlink="">
          <xdr:nvSpPr>
            <xdr:cNvPr id="3074" name="Botó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s-A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CANCELLATIONS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2733675</xdr:colOff>
      <xdr:row>0</xdr:row>
      <xdr:rowOff>38100</xdr:rowOff>
    </xdr:from>
    <xdr:to>
      <xdr:col>8</xdr:col>
      <xdr:colOff>3267075</xdr:colOff>
      <xdr:row>4</xdr:row>
      <xdr:rowOff>142875</xdr:rowOff>
    </xdr:to>
    <xdr:pic>
      <xdr:nvPicPr>
        <xdr:cNvPr id="5135" name="Picture 1">
          <a:extLst>
            <a:ext uri="{FF2B5EF4-FFF2-40B4-BE49-F238E27FC236}">
              <a16:creationId xmlns:a16="http://schemas.microsoft.com/office/drawing/2014/main" id="{00000000-0008-0000-0300-00000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38100"/>
          <a:ext cx="533400" cy="752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2524125</xdr:colOff>
      <xdr:row>0</xdr:row>
      <xdr:rowOff>28575</xdr:rowOff>
    </xdr:from>
    <xdr:to>
      <xdr:col>8</xdr:col>
      <xdr:colOff>3057525</xdr:colOff>
      <xdr:row>4</xdr:row>
      <xdr:rowOff>133350</xdr:rowOff>
    </xdr:to>
    <xdr:pic>
      <xdr:nvPicPr>
        <xdr:cNvPr id="6159" name="Picture 1">
          <a:extLst>
            <a:ext uri="{FF2B5EF4-FFF2-40B4-BE49-F238E27FC236}">
              <a16:creationId xmlns:a16="http://schemas.microsoft.com/office/drawing/2014/main" id="{00000000-0008-0000-0400-00000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28575"/>
          <a:ext cx="533400" cy="752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9"/>
  <sheetViews>
    <sheetView tabSelected="1" topLeftCell="A3" zoomScale="85" workbookViewId="0">
      <selection activeCell="A14" sqref="A14"/>
    </sheetView>
  </sheetViews>
  <sheetFormatPr baseColWidth="10" defaultColWidth="7.54296875" defaultRowHeight="12.5" x14ac:dyDescent="0.25"/>
  <cols>
    <col min="1" max="1" width="18" customWidth="1"/>
    <col min="2" max="2" width="19.81640625" customWidth="1"/>
    <col min="3" max="3" width="18.7265625" customWidth="1"/>
    <col min="4" max="4" width="19.453125" customWidth="1"/>
    <col min="5" max="5" width="22.1796875" customWidth="1"/>
    <col min="6" max="6" width="24.1796875" customWidth="1"/>
    <col min="7" max="7" width="17.7265625" customWidth="1"/>
    <col min="8" max="8" width="28.26953125" customWidth="1"/>
    <col min="9" max="9" width="25.453125" customWidth="1"/>
    <col min="10" max="10" width="25.81640625" customWidth="1"/>
    <col min="11" max="12" width="7.54296875" customWidth="1"/>
    <col min="13" max="13" width="7.54296875" hidden="1" customWidth="1"/>
  </cols>
  <sheetData>
    <row r="1" spans="1:13" ht="13" x14ac:dyDescent="0.3">
      <c r="A1" s="215"/>
      <c r="B1" s="215"/>
      <c r="C1" s="215"/>
      <c r="D1" s="215"/>
      <c r="E1" s="215"/>
      <c r="F1" s="3"/>
      <c r="G1" s="1"/>
      <c r="H1" s="1"/>
      <c r="I1" s="1"/>
    </row>
    <row r="2" spans="1:13" ht="13.5" thickBot="1" x14ac:dyDescent="0.35">
      <c r="A2" s="215"/>
      <c r="B2" s="215"/>
      <c r="C2" s="215"/>
      <c r="D2" s="215"/>
      <c r="E2" s="215"/>
      <c r="F2" s="3"/>
      <c r="G2" s="23"/>
      <c r="H2" s="23"/>
      <c r="I2" s="23"/>
    </row>
    <row r="3" spans="1:13" ht="13.5" thickBot="1" x14ac:dyDescent="0.35">
      <c r="A3" s="215"/>
      <c r="B3" s="215"/>
      <c r="C3" s="215"/>
      <c r="D3" s="215"/>
      <c r="E3" s="215"/>
      <c r="F3" s="219" t="s">
        <v>0</v>
      </c>
      <c r="G3" s="216"/>
      <c r="H3" s="23"/>
      <c r="I3" s="17"/>
    </row>
    <row r="4" spans="1:13" ht="13.5" thickBot="1" x14ac:dyDescent="0.35">
      <c r="A4" s="3"/>
      <c r="B4" s="217" t="s">
        <v>29</v>
      </c>
      <c r="C4" s="215"/>
      <c r="D4" s="217" t="s">
        <v>30</v>
      </c>
      <c r="E4" s="215"/>
      <c r="F4" s="220" t="s">
        <v>1</v>
      </c>
      <c r="G4" s="208"/>
      <c r="H4" s="1"/>
      <c r="I4" s="1"/>
    </row>
    <row r="5" spans="1:13" ht="13" x14ac:dyDescent="0.3">
      <c r="A5" s="3"/>
      <c r="B5" s="215"/>
      <c r="C5" s="215"/>
      <c r="D5" s="217" t="s">
        <v>31</v>
      </c>
      <c r="E5" s="215"/>
      <c r="F5" s="3"/>
      <c r="G5" s="4"/>
      <c r="H5" s="1"/>
      <c r="I5" s="4"/>
    </row>
    <row r="6" spans="1:13" ht="13" x14ac:dyDescent="0.3">
      <c r="A6" s="5"/>
      <c r="B6" s="1"/>
      <c r="C6" s="1"/>
      <c r="D6" s="3"/>
      <c r="E6" s="2"/>
      <c r="F6" s="3"/>
      <c r="G6" s="1"/>
      <c r="H6" s="1"/>
      <c r="I6" s="4"/>
    </row>
    <row r="7" spans="1:13" ht="13" x14ac:dyDescent="0.3">
      <c r="A7" s="5"/>
      <c r="B7" s="1"/>
      <c r="C7" s="1"/>
      <c r="D7" s="3"/>
      <c r="E7" s="2"/>
      <c r="F7" s="3"/>
      <c r="G7" s="1"/>
      <c r="H7" s="1"/>
      <c r="I7" s="4"/>
    </row>
    <row r="8" spans="1:13" ht="13" x14ac:dyDescent="0.3">
      <c r="A8" s="221" t="s">
        <v>50</v>
      </c>
      <c r="B8" s="222"/>
      <c r="C8" s="222"/>
      <c r="D8" s="224"/>
      <c r="E8" s="222"/>
      <c r="F8" s="224"/>
      <c r="G8" s="225"/>
      <c r="H8" s="225"/>
      <c r="I8" s="225"/>
    </row>
    <row r="9" spans="1:13" ht="13" x14ac:dyDescent="0.3">
      <c r="A9" s="6"/>
      <c r="B9" s="7"/>
      <c r="C9" s="7"/>
      <c r="D9" s="3"/>
      <c r="E9" s="1"/>
      <c r="F9" s="3"/>
      <c r="G9" s="2"/>
      <c r="H9" s="8"/>
      <c r="I9" s="1"/>
    </row>
    <row r="10" spans="1:13" ht="13" x14ac:dyDescent="0.3">
      <c r="A10" s="19" t="s">
        <v>14</v>
      </c>
      <c r="B10" s="7"/>
      <c r="C10" s="7"/>
      <c r="D10" s="3"/>
      <c r="E10" s="1"/>
      <c r="F10" s="3"/>
      <c r="G10" s="2"/>
      <c r="H10" s="8"/>
      <c r="I10" s="1"/>
    </row>
    <row r="11" spans="1:13" ht="13" x14ac:dyDescent="0.3">
      <c r="A11" s="19" t="s">
        <v>25</v>
      </c>
      <c r="B11" s="7"/>
      <c r="C11" s="7"/>
      <c r="D11" s="3"/>
      <c r="E11" s="1"/>
      <c r="F11" s="3"/>
      <c r="G11" s="2"/>
      <c r="H11" s="8"/>
      <c r="I11" s="1"/>
    </row>
    <row r="12" spans="1:13" ht="13" x14ac:dyDescent="0.3">
      <c r="A12" s="6"/>
      <c r="B12" s="7"/>
      <c r="C12" s="7"/>
      <c r="D12" s="3"/>
      <c r="E12" s="1"/>
      <c r="F12" s="3"/>
      <c r="G12" s="2"/>
      <c r="H12" s="8"/>
      <c r="I12" s="1"/>
    </row>
    <row r="13" spans="1:13" ht="99" customHeight="1" x14ac:dyDescent="0.3">
      <c r="A13" s="226" t="s">
        <v>6</v>
      </c>
      <c r="B13" s="227" t="s">
        <v>125</v>
      </c>
      <c r="C13" s="227" t="s">
        <v>5</v>
      </c>
      <c r="D13" s="228" t="s">
        <v>3</v>
      </c>
      <c r="E13" s="229" t="s">
        <v>8</v>
      </c>
      <c r="F13" s="229" t="s">
        <v>64</v>
      </c>
      <c r="G13" s="226" t="s">
        <v>9</v>
      </c>
      <c r="H13" s="226" t="s">
        <v>10</v>
      </c>
      <c r="I13" s="226" t="s">
        <v>23</v>
      </c>
      <c r="J13" s="226" t="s">
        <v>24</v>
      </c>
    </row>
    <row r="14" spans="1:13" ht="20.5" customHeight="1" x14ac:dyDescent="0.4">
      <c r="A14" s="191"/>
      <c r="B14" s="218"/>
      <c r="C14" s="193" t="str">
        <f>IF(ISERROR(+VLOOKUP(B14,Tabla!$B$2:$F$103,3,FALSE)),"",+VLOOKUP(B14,Tabla!$B$2:$F$103,3,FALSE))</f>
        <v/>
      </c>
      <c r="D14" s="36" t="str">
        <f>IF(ISERROR(+VLOOKUP(B14,Tabla!$B$2:$F$103,2,FALSE)),"",+VLOOKUP(B14,Tabla!$B$2:$F$103,2,FALSE))</f>
        <v/>
      </c>
      <c r="E14" s="27" t="str">
        <f>IF(ISERROR(+C14*A14),"",+C14*A14)</f>
        <v/>
      </c>
      <c r="F14" s="37" t="str">
        <f>IF(ISERROR(+VLOOKUP(B14,Tabla!$B$2:$F$103,5,FALSE)),"",+VLOOKUP(B14,Tabla!$B$2:$F$103,5,FALSE))</f>
        <v/>
      </c>
      <c r="G14" s="195" t="str">
        <f>IF(ISERROR(+VLOOKUP(B14,Tabla!$B$2:$E$103,4,FALSE)),"",+VLOOKUP(B14,Tabla!$B$2:$E$103,4,FALSE))</f>
        <v/>
      </c>
      <c r="H14" s="28">
        <f>IF(A14&gt;0,IF(AND(M14&gt;0,M14&lt;2),E14*Tabla!$J$15,IF(AND(M14&gt;2,M14&lt;4),E14*Tabla!$J$16,IF(AND(M14&lt;6,M14&gt;4),E14*Tabla!$J$17,IF(AND(M14&lt;7,M14&gt;6),E14*Tabla!$J$18,IF(M14&gt;7,E14*Tabla!$J$19,0))))),0)</f>
        <v>0</v>
      </c>
      <c r="I14" s="34"/>
      <c r="J14" s="34"/>
      <c r="M14" t="e">
        <f>IF((F14-$G$4)&gt;0,(F14-$G$4)/365,0)</f>
        <v>#VALUE!</v>
      </c>
    </row>
    <row r="15" spans="1:13" ht="20.5" customHeight="1" x14ac:dyDescent="0.4">
      <c r="A15" s="191"/>
      <c r="B15" s="218"/>
      <c r="C15" s="193" t="str">
        <f>IF(ISERROR(+VLOOKUP(B15,Tabla!$B$2:$F$103,3,FALSE)),"",+VLOOKUP(B15,Tabla!$B$2:$F$103,3,FALSE))</f>
        <v/>
      </c>
      <c r="D15" s="36" t="str">
        <f>IF(ISERROR(+VLOOKUP(B15,Tabla!$B$2:$F$103,2,FALSE)),"",+VLOOKUP(B15,Tabla!$B$2:$F$103,2,FALSE))</f>
        <v/>
      </c>
      <c r="E15" s="27" t="str">
        <f t="shared" ref="E15:E23" si="0">IF(ISERROR(+C15*A15),"",+C15*A15)</f>
        <v/>
      </c>
      <c r="F15" s="37" t="str">
        <f>IF(ISERROR(+VLOOKUP(B15,Tabla!$B$2:$F$103,5,FALSE)),"",+VLOOKUP(B15,Tabla!$B$2:$F$103,5,FALSE))</f>
        <v/>
      </c>
      <c r="G15" s="195" t="str">
        <f>IF(ISERROR(+VLOOKUP(B15,Tabla!$B$2:$E$103,4,FALSE)),"",+VLOOKUP(B15,Tabla!$B$2:$E$103,4,FALSE))</f>
        <v/>
      </c>
      <c r="H15" s="28">
        <f>IF(A15&gt;0,IF(AND(M15&gt;0,M15&lt;2),E15*Tabla!$J$15,IF(AND(M15&gt;2,M15&lt;4),E15*Tabla!$J$16,IF(AND(M15&lt;6,M15&gt;4),E15*Tabla!$J$17,IF(AND(M15&lt;7,M15&gt;6),E15*Tabla!$J$18,IF(M15&gt;7,E15*Tabla!$J$19,0))))),0)</f>
        <v>0</v>
      </c>
      <c r="I15" s="34"/>
      <c r="J15" s="34"/>
      <c r="M15" t="e">
        <f t="shared" ref="M15:M23" si="1">IF((F15-$G$4)&gt;0,(F15-$G$4)/365,0)</f>
        <v>#VALUE!</v>
      </c>
    </row>
    <row r="16" spans="1:13" ht="20.5" customHeight="1" x14ac:dyDescent="0.4">
      <c r="A16" s="191"/>
      <c r="B16" s="218" t="s">
        <v>127</v>
      </c>
      <c r="C16" s="193" t="str">
        <f>IF(ISERROR(+VLOOKUP(B16,Tabla!$B$2:$F$103,3,FALSE)),"",+VLOOKUP(B16,Tabla!$B$2:$F$103,3,FALSE))</f>
        <v xml:space="preserve"> </v>
      </c>
      <c r="D16" s="36" t="str">
        <f>IF(ISERROR(+VLOOKUP(B16,Tabla!$B$2:$F$103,2,FALSE)),"",+VLOOKUP(B16,Tabla!$B$2:$F$103,2,FALSE))</f>
        <v xml:space="preserve"> </v>
      </c>
      <c r="E16" s="27" t="str">
        <f t="shared" si="0"/>
        <v/>
      </c>
      <c r="F16" s="37" t="str">
        <f>IF(ISERROR(+VLOOKUP(B16,Tabla!$B$2:$F$103,5,FALSE)),"",+VLOOKUP(B16,Tabla!$B$2:$F$103,5,FALSE))</f>
        <v xml:space="preserve"> </v>
      </c>
      <c r="G16" s="195" t="str">
        <f>IF(ISERROR(+VLOOKUP(B16,Tabla!$B$2:$E$103,4,FALSE)),"",+VLOOKUP(B16,Tabla!$B$2:$E$103,4,FALSE))</f>
        <v xml:space="preserve"> </v>
      </c>
      <c r="H16" s="28">
        <f>IF(A16&gt;0,IF(AND(M16&gt;0,M16&lt;2),E16*Tabla!$J$15,IF(AND(M16&gt;2,M16&lt;4),E16*Tabla!$J$16,IF(AND(M16&lt;6,M16&gt;4),E16*Tabla!$J$17,IF(AND(M16&lt;7,M16&gt;6),E16*Tabla!$J$18,IF(M16&gt;7,E16*Tabla!$J$19,0))))),0)</f>
        <v>0</v>
      </c>
      <c r="I16" s="34"/>
      <c r="J16" s="34"/>
      <c r="M16" t="e">
        <f t="shared" si="1"/>
        <v>#VALUE!</v>
      </c>
    </row>
    <row r="17" spans="1:13" ht="20.5" customHeight="1" x14ac:dyDescent="0.4">
      <c r="A17" s="191"/>
      <c r="B17" s="218"/>
      <c r="C17" s="193" t="str">
        <f>IF(ISERROR(+VLOOKUP(B17,Tabla!$B$2:$F$103,3,FALSE)),"",+VLOOKUP(B17,Tabla!$B$2:$F$103,3,FALSE))</f>
        <v/>
      </c>
      <c r="D17" s="36" t="str">
        <f>IF(ISERROR(+VLOOKUP(B17,Tabla!$B$2:$F$103,2,FALSE)),"",+VLOOKUP(B17,Tabla!$B$2:$F$103,2,FALSE))</f>
        <v/>
      </c>
      <c r="E17" s="27" t="str">
        <f t="shared" si="0"/>
        <v/>
      </c>
      <c r="F17" s="37" t="str">
        <f>IF(ISERROR(+VLOOKUP(B17,Tabla!$B$2:$F$103,5,FALSE)),"",+VLOOKUP(B17,Tabla!$B$2:$F$103,5,FALSE))</f>
        <v/>
      </c>
      <c r="G17" s="195" t="str">
        <f>IF(ISERROR(+VLOOKUP(B17,Tabla!$B$2:$E$103,4,FALSE)),"",+VLOOKUP(B17,Tabla!$B$2:$E$103,4,FALSE))</f>
        <v/>
      </c>
      <c r="H17" s="28">
        <f>IF(A17&gt;0,IF(AND(M17&gt;0,M17&lt;2),E17*Tabla!$J$15,IF(AND(M17&gt;2,M17&lt;4),E17*Tabla!$J$16,IF(AND(M17&lt;6,M17&gt;4),E17*Tabla!$J$17,IF(AND(M17&lt;7,M17&gt;6),E17*Tabla!$J$18,IF(M17&gt;7,E17*Tabla!$J$19,0))))),0)</f>
        <v>0</v>
      </c>
      <c r="I17" s="34"/>
      <c r="J17" s="34"/>
      <c r="M17" t="e">
        <f t="shared" si="1"/>
        <v>#VALUE!</v>
      </c>
    </row>
    <row r="18" spans="1:13" ht="20.5" customHeight="1" x14ac:dyDescent="0.4">
      <c r="A18" s="191"/>
      <c r="B18" s="218"/>
      <c r="C18" s="193" t="str">
        <f>IF(ISERROR(+VLOOKUP(B18,Tabla!$B$2:$F$103,3,FALSE)),"",+VLOOKUP(B18,Tabla!$B$2:$F$103,3,FALSE))</f>
        <v/>
      </c>
      <c r="D18" s="36" t="str">
        <f>IF(ISERROR(+VLOOKUP(B18,Tabla!$B$2:$F$103,2,FALSE)),"",+VLOOKUP(B18,Tabla!$B$2:$F$103,2,FALSE))</f>
        <v/>
      </c>
      <c r="E18" s="27" t="str">
        <f t="shared" si="0"/>
        <v/>
      </c>
      <c r="F18" s="37" t="str">
        <f>IF(ISERROR(+VLOOKUP(B18,Tabla!$B$2:$F$103,5,FALSE)),"",+VLOOKUP(B18,Tabla!$B$2:$F$103,5,FALSE))</f>
        <v/>
      </c>
      <c r="G18" s="195" t="str">
        <f>IF(ISERROR(+VLOOKUP(B18,Tabla!$B$2:$E$103,4,FALSE)),"",+VLOOKUP(B18,Tabla!$B$2:$E$103,4,FALSE))</f>
        <v/>
      </c>
      <c r="H18" s="28">
        <f>IF(A18&gt;0,IF(AND(M18&gt;0,M18&lt;2),E18*Tabla!$J$15,IF(AND(M18&gt;2,M18&lt;4),E18*Tabla!$J$16,IF(AND(M18&lt;6,M18&gt;4),E18*Tabla!$J$17,IF(AND(M18&lt;7,M18&gt;6),E18*Tabla!$J$18,IF(M18&gt;7,E18*Tabla!$J$19,0))))),0)</f>
        <v>0</v>
      </c>
      <c r="I18" s="34"/>
      <c r="J18" s="34"/>
      <c r="M18" t="e">
        <f t="shared" si="1"/>
        <v>#VALUE!</v>
      </c>
    </row>
    <row r="19" spans="1:13" ht="20.5" customHeight="1" x14ac:dyDescent="0.4">
      <c r="A19" s="191"/>
      <c r="B19" s="218"/>
      <c r="C19" s="193" t="str">
        <f>IF(ISERROR(+VLOOKUP(B19,Tabla!$B$2:$F$103,3,FALSE)),"",+VLOOKUP(B19,Tabla!$B$2:$F$103,3,FALSE))</f>
        <v/>
      </c>
      <c r="D19" s="36" t="str">
        <f>IF(ISERROR(+VLOOKUP(B19,Tabla!$B$2:$F$103,2,FALSE)),"",+VLOOKUP(B19,Tabla!$B$2:$F$103,2,FALSE))</f>
        <v/>
      </c>
      <c r="E19" s="27" t="str">
        <f t="shared" si="0"/>
        <v/>
      </c>
      <c r="F19" s="37" t="str">
        <f>IF(ISERROR(+VLOOKUP(B19,Tabla!$B$2:$F$103,5,FALSE)),"",+VLOOKUP(B19,Tabla!$B$2:$F$103,5,FALSE))</f>
        <v/>
      </c>
      <c r="G19" s="195" t="str">
        <f>IF(ISERROR(+VLOOKUP(B19,Tabla!$B$2:$E$103,4,FALSE)),"",+VLOOKUP(B19,Tabla!$B$2:$E$103,4,FALSE))</f>
        <v/>
      </c>
      <c r="H19" s="28">
        <f>IF(A19&gt;0,IF(AND(M19&gt;0,M19&lt;2),E19*Tabla!$J$15,IF(AND(M19&gt;2,M19&lt;4),E19*Tabla!$J$16,IF(AND(M19&lt;6,M19&gt;4),E19*Tabla!$J$17,IF(AND(M19&lt;7,M19&gt;6),E19*Tabla!$J$18,IF(M19&gt;7,E19*Tabla!$J$19,0))))),0)</f>
        <v>0</v>
      </c>
      <c r="I19" s="34"/>
      <c r="J19" s="34"/>
      <c r="M19" t="e">
        <f t="shared" si="1"/>
        <v>#VALUE!</v>
      </c>
    </row>
    <row r="20" spans="1:13" ht="20.5" customHeight="1" x14ac:dyDescent="0.4">
      <c r="A20" s="191"/>
      <c r="B20" s="218"/>
      <c r="C20" s="193" t="str">
        <f>IF(ISERROR(+VLOOKUP(B20,Tabla!$B$2:$F$103,3,FALSE)),"",+VLOOKUP(B20,Tabla!$B$2:$F$103,3,FALSE))</f>
        <v/>
      </c>
      <c r="D20" s="36" t="str">
        <f>IF(ISERROR(+VLOOKUP(B20,Tabla!$B$2:$F$103,2,FALSE)),"",+VLOOKUP(B20,Tabla!$B$2:$F$103,2,FALSE))</f>
        <v/>
      </c>
      <c r="E20" s="27" t="str">
        <f t="shared" si="0"/>
        <v/>
      </c>
      <c r="F20" s="37" t="str">
        <f>IF(ISERROR(+VLOOKUP(B20,Tabla!$B$2:$F$103,5,FALSE)),"",+VLOOKUP(B20,Tabla!$B$2:$F$103,5,FALSE))</f>
        <v/>
      </c>
      <c r="G20" s="195" t="str">
        <f>IF(ISERROR(+VLOOKUP(B20,Tabla!$B$2:$E$103,4,FALSE)),"",+VLOOKUP(B20,Tabla!$B$2:$E$103,4,FALSE))</f>
        <v/>
      </c>
      <c r="H20" s="28">
        <f>IF(A20&gt;0,IF(AND(M20&gt;0,M20&lt;2),E20*Tabla!$J$15,IF(AND(M20&gt;2,M20&lt;4),E20*Tabla!$J$16,IF(AND(M20&lt;6,M20&gt;4),E20*Tabla!$J$17,IF(AND(M20&lt;7,M20&gt;6),E20*Tabla!$J$18,IF(M20&gt;7,E20*Tabla!$J$19,0))))),0)</f>
        <v>0</v>
      </c>
      <c r="I20" s="34"/>
      <c r="J20" s="34"/>
      <c r="M20" t="e">
        <f t="shared" si="1"/>
        <v>#VALUE!</v>
      </c>
    </row>
    <row r="21" spans="1:13" ht="20.5" customHeight="1" x14ac:dyDescent="0.4">
      <c r="A21" s="191"/>
      <c r="B21" s="218"/>
      <c r="C21" s="193" t="str">
        <f>IF(ISERROR(+VLOOKUP(B21,Tabla!$B$2:$F$103,3,FALSE)),"",+VLOOKUP(B21,Tabla!$B$2:$F$103,3,FALSE))</f>
        <v/>
      </c>
      <c r="D21" s="36" t="str">
        <f>IF(ISERROR(+VLOOKUP(B21,Tabla!$B$2:$F$103,2,FALSE)),"",+VLOOKUP(B21,Tabla!$B$2:$F$103,2,FALSE))</f>
        <v/>
      </c>
      <c r="E21" s="27" t="str">
        <f t="shared" si="0"/>
        <v/>
      </c>
      <c r="F21" s="37" t="str">
        <f>IF(ISERROR(+VLOOKUP(B21,Tabla!$B$2:$F$103,5,FALSE)),"",+VLOOKUP(B21,Tabla!$B$2:$F$103,5,FALSE))</f>
        <v/>
      </c>
      <c r="G21" s="195" t="str">
        <f>IF(ISERROR(+VLOOKUP(B21,Tabla!$B$2:$E$103,4,FALSE)),"",+VLOOKUP(B21,Tabla!$B$2:$E$103,4,FALSE))</f>
        <v/>
      </c>
      <c r="H21" s="28">
        <f>IF(A21&gt;0,IF(AND(M21&gt;0,M21&lt;2),E21*Tabla!$J$15,IF(AND(M21&gt;2,M21&lt;4),E21*Tabla!$J$16,IF(AND(M21&lt;6,M21&gt;4),E21*Tabla!$J$17,IF(AND(M21&lt;7,M21&gt;6),E21*Tabla!$J$18,IF(M21&gt;7,E21*Tabla!$J$19,0))))),0)</f>
        <v>0</v>
      </c>
      <c r="I21" s="34"/>
      <c r="J21" s="34"/>
      <c r="M21" t="e">
        <f t="shared" si="1"/>
        <v>#VALUE!</v>
      </c>
    </row>
    <row r="22" spans="1:13" ht="20.5" customHeight="1" x14ac:dyDescent="0.4">
      <c r="A22" s="191"/>
      <c r="B22" s="218"/>
      <c r="C22" s="193" t="str">
        <f>IF(ISERROR(+VLOOKUP(B22,Tabla!$B$2:$F$103,3,FALSE)),"",+VLOOKUP(B22,Tabla!$B$2:$F$103,3,FALSE))</f>
        <v/>
      </c>
      <c r="D22" s="36" t="str">
        <f>IF(ISERROR(+VLOOKUP(B22,Tabla!$B$2:$F$103,2,FALSE)),"",+VLOOKUP(B22,Tabla!$B$2:$F$103,2,FALSE))</f>
        <v/>
      </c>
      <c r="E22" s="27" t="str">
        <f t="shared" si="0"/>
        <v/>
      </c>
      <c r="F22" s="37" t="str">
        <f>IF(ISERROR(+VLOOKUP(B22,Tabla!$B$2:$F$103,5,FALSE)),"",+VLOOKUP(B22,Tabla!$B$2:$F$103,5,FALSE))</f>
        <v/>
      </c>
      <c r="G22" s="195" t="str">
        <f>IF(ISERROR(+VLOOKUP(B22,Tabla!$B$2:$E$103,4,FALSE)),"",+VLOOKUP(B22,Tabla!$B$2:$E$103,4,FALSE))</f>
        <v/>
      </c>
      <c r="H22" s="28">
        <f>IF(A22&gt;0,IF(AND(M22&gt;0,M22&lt;2),E22*Tabla!$J$15,IF(AND(M22&gt;2,M22&lt;4),E22*Tabla!$J$16,IF(AND(M22&lt;6,M22&gt;4),E22*Tabla!$J$17,IF(AND(M22&lt;7,M22&gt;6),E22*Tabla!$J$18,IF(M22&gt;7,E22*Tabla!$J$19,0))))),0)</f>
        <v>0</v>
      </c>
      <c r="I22" s="34"/>
      <c r="J22" s="34"/>
      <c r="M22" t="e">
        <f t="shared" si="1"/>
        <v>#VALUE!</v>
      </c>
    </row>
    <row r="23" spans="1:13" ht="20.5" customHeight="1" x14ac:dyDescent="0.4">
      <c r="A23" s="191"/>
      <c r="B23" s="218"/>
      <c r="C23" s="193" t="str">
        <f>IF(ISERROR(+VLOOKUP(B23,Tabla!$B$2:$F$103,3,FALSE)),"",+VLOOKUP(B23,Tabla!$B$2:$F$103,3,FALSE))</f>
        <v/>
      </c>
      <c r="D23" s="36" t="str">
        <f>IF(ISERROR(+VLOOKUP(B23,Tabla!$B$2:$F$103,2,FALSE)),"",+VLOOKUP(B23,Tabla!$B$2:$F$103,2,FALSE))</f>
        <v/>
      </c>
      <c r="E23" s="27" t="str">
        <f t="shared" si="0"/>
        <v/>
      </c>
      <c r="F23" s="37" t="str">
        <f>IF(ISERROR(+VLOOKUP(B23,Tabla!$B$2:$F$103,5,FALSE)),"",+VLOOKUP(B23,Tabla!$B$2:$F$103,5,FALSE))</f>
        <v/>
      </c>
      <c r="G23" s="195" t="str">
        <f>IF(ISERROR(+VLOOKUP(B23,Tabla!$B$2:$E$103,4,FALSE)),"",+VLOOKUP(B23,Tabla!$B$2:$E$103,4,FALSE))</f>
        <v/>
      </c>
      <c r="H23" s="28">
        <f>IF(A23&gt;0,IF(AND(M23&gt;0,M23&lt;2),E23*Tabla!$J$15,IF(AND(M23&gt;2,M23&lt;4),E23*Tabla!$J$16,IF(AND(M23&lt;6,M23&gt;4),E23*Tabla!$J$17,IF(AND(M23&lt;7,M23&gt;6),E23*Tabla!$J$18,IF(M23&gt;7,E23*Tabla!$J$19,0))))),0)</f>
        <v>0</v>
      </c>
      <c r="I23" s="34"/>
      <c r="J23" s="34"/>
      <c r="M23" t="e">
        <f t="shared" si="1"/>
        <v>#VALUE!</v>
      </c>
    </row>
    <row r="24" spans="1:13" ht="18" x14ac:dyDescent="0.4">
      <c r="A24" s="29"/>
      <c r="B24" s="213"/>
      <c r="C24" s="30"/>
      <c r="D24" s="31"/>
      <c r="E24" s="32"/>
      <c r="F24" s="32"/>
      <c r="G24" s="233" t="s">
        <v>22</v>
      </c>
      <c r="H24" s="33">
        <f>SUM(H14:H23)</f>
        <v>0</v>
      </c>
      <c r="I24" s="29"/>
      <c r="J24" s="29"/>
    </row>
    <row r="25" spans="1:13" ht="13" x14ac:dyDescent="0.3">
      <c r="A25" s="11"/>
      <c r="B25" s="12"/>
      <c r="C25" s="12"/>
      <c r="D25" s="18"/>
      <c r="E25" s="13"/>
      <c r="F25" s="35"/>
      <c r="G25" s="11"/>
      <c r="H25" s="11"/>
      <c r="I25" s="11"/>
    </row>
    <row r="26" spans="1:13" ht="13" x14ac:dyDescent="0.3">
      <c r="A26" s="21" t="s">
        <v>13</v>
      </c>
      <c r="B26" s="12"/>
      <c r="C26" s="12"/>
      <c r="D26" s="18"/>
      <c r="E26" s="21" t="s">
        <v>11</v>
      </c>
      <c r="F26" s="11"/>
      <c r="G26" s="15"/>
      <c r="H26" s="11"/>
    </row>
    <row r="27" spans="1:13" ht="13" x14ac:dyDescent="0.3">
      <c r="A27" s="20" t="s">
        <v>132</v>
      </c>
      <c r="B27" s="12"/>
      <c r="C27" s="12"/>
      <c r="D27" s="18"/>
      <c r="E27" s="21"/>
      <c r="F27" s="11"/>
      <c r="G27" s="15"/>
      <c r="H27" s="11"/>
    </row>
    <row r="28" spans="1:13" ht="13" x14ac:dyDescent="0.3">
      <c r="A28" s="11"/>
      <c r="B28" s="12"/>
      <c r="C28" s="12"/>
      <c r="D28" s="18"/>
      <c r="E28" s="11"/>
      <c r="F28" s="11"/>
      <c r="G28" s="15"/>
      <c r="H28" s="11"/>
    </row>
    <row r="29" spans="1:13" x14ac:dyDescent="0.25">
      <c r="A29" s="237" t="s">
        <v>7</v>
      </c>
      <c r="B29" s="238"/>
      <c r="C29" s="239"/>
      <c r="D29" s="22"/>
      <c r="E29" s="240" t="s">
        <v>12</v>
      </c>
      <c r="F29" s="241"/>
      <c r="G29" s="242"/>
      <c r="H29" s="16"/>
    </row>
    <row r="30" spans="1:13" ht="13.5" thickBot="1" x14ac:dyDescent="0.35">
      <c r="A30" s="142"/>
      <c r="B30" s="143"/>
      <c r="C30" s="144"/>
      <c r="D30" s="22"/>
      <c r="E30" s="142"/>
      <c r="F30" s="145"/>
      <c r="G30" s="146"/>
      <c r="H30" s="16"/>
    </row>
    <row r="31" spans="1:13" ht="13.5" thickBot="1" x14ac:dyDescent="0.35">
      <c r="A31" s="168" t="s">
        <v>32</v>
      </c>
      <c r="B31" s="209"/>
      <c r="C31" s="149"/>
      <c r="D31" s="22"/>
      <c r="E31" s="210" t="s">
        <v>43</v>
      </c>
      <c r="F31" s="209"/>
      <c r="G31" s="150"/>
      <c r="H31" s="16"/>
    </row>
    <row r="32" spans="1:13" ht="13.5" thickBot="1" x14ac:dyDescent="0.35">
      <c r="A32" s="168" t="s">
        <v>33</v>
      </c>
      <c r="B32" s="209"/>
      <c r="C32" s="151"/>
      <c r="D32" s="22"/>
      <c r="E32" s="210"/>
      <c r="F32" s="211"/>
      <c r="G32" s="150"/>
      <c r="H32" s="16"/>
    </row>
    <row r="33" spans="1:10" ht="13.5" thickBot="1" x14ac:dyDescent="0.35">
      <c r="A33" s="152"/>
      <c r="B33" s="153"/>
      <c r="C33" s="154"/>
      <c r="D33" s="155"/>
      <c r="E33" s="212" t="s">
        <v>37</v>
      </c>
      <c r="F33" s="209"/>
      <c r="G33" s="154"/>
      <c r="H33" s="16"/>
    </row>
    <row r="34" spans="1:10" ht="13" x14ac:dyDescent="0.3">
      <c r="A34" s="156"/>
      <c r="B34" s="156"/>
      <c r="C34" s="156"/>
      <c r="D34" s="69"/>
      <c r="E34" s="156"/>
      <c r="F34" s="157"/>
      <c r="G34" s="156"/>
      <c r="H34" s="156"/>
      <c r="I34" s="2"/>
    </row>
    <row r="35" spans="1:10" ht="13" x14ac:dyDescent="0.3">
      <c r="A35" s="156"/>
      <c r="B35" s="156"/>
      <c r="C35" s="156"/>
      <c r="D35" s="69"/>
      <c r="E35" s="156"/>
      <c r="F35" s="157"/>
      <c r="G35" s="156"/>
      <c r="H35" s="156"/>
      <c r="I35" s="2"/>
    </row>
    <row r="36" spans="1:10" ht="13" x14ac:dyDescent="0.3">
      <c r="A36" s="25" t="s">
        <v>21</v>
      </c>
      <c r="H36" s="23"/>
      <c r="I36" s="26"/>
      <c r="J36" s="23"/>
    </row>
    <row r="37" spans="1:10" ht="13" thickBot="1" x14ac:dyDescent="0.3">
      <c r="H37" s="23"/>
      <c r="I37" s="23"/>
      <c r="J37" s="23"/>
    </row>
    <row r="38" spans="1:10" ht="13.5" thickBot="1" x14ac:dyDescent="0.35">
      <c r="B38" s="158" t="s">
        <v>44</v>
      </c>
      <c r="C38" s="159">
        <f>H24</f>
        <v>0</v>
      </c>
      <c r="H38" s="23"/>
      <c r="I38" s="23"/>
      <c r="J38" s="23"/>
    </row>
    <row r="39" spans="1:10" x14ac:dyDescent="0.25">
      <c r="H39" s="23"/>
      <c r="I39" s="23"/>
      <c r="J39" s="23"/>
    </row>
    <row r="40" spans="1:10" x14ac:dyDescent="0.25">
      <c r="A40" t="s">
        <v>45</v>
      </c>
      <c r="H40" s="23"/>
      <c r="I40" s="23"/>
      <c r="J40" s="23"/>
    </row>
    <row r="41" spans="1:10" ht="13" thickBot="1" x14ac:dyDescent="0.3">
      <c r="H41" s="23"/>
      <c r="I41" s="23"/>
      <c r="J41" s="23"/>
    </row>
    <row r="42" spans="1:10" ht="14.25" customHeight="1" thickBot="1" x14ac:dyDescent="0.3">
      <c r="A42" s="172"/>
      <c r="B42" s="235" t="s">
        <v>129</v>
      </c>
      <c r="C42" s="160"/>
      <c r="D42" s="160"/>
      <c r="E42" s="160"/>
      <c r="F42" s="160"/>
      <c r="G42" s="160"/>
    </row>
    <row r="43" spans="1:10" x14ac:dyDescent="0.25">
      <c r="A43" s="160" t="s">
        <v>46</v>
      </c>
      <c r="B43" s="160"/>
      <c r="C43" s="160"/>
      <c r="D43" s="160"/>
      <c r="E43" s="160"/>
      <c r="F43" s="160"/>
      <c r="G43" s="160"/>
    </row>
    <row r="44" spans="1:10" x14ac:dyDescent="0.25">
      <c r="A44" s="160"/>
      <c r="B44" s="160"/>
      <c r="C44" s="160"/>
      <c r="D44" s="160"/>
      <c r="E44" s="160"/>
      <c r="F44" s="160"/>
      <c r="G44" s="160"/>
    </row>
    <row r="45" spans="1:10" ht="13" x14ac:dyDescent="0.3">
      <c r="A45" s="235" t="s">
        <v>131</v>
      </c>
      <c r="B45" s="160"/>
      <c r="C45" s="161"/>
      <c r="D45" s="160"/>
      <c r="E45" s="160"/>
      <c r="F45" s="160"/>
      <c r="G45" s="160"/>
    </row>
    <row r="46" spans="1:10" ht="13" x14ac:dyDescent="0.3">
      <c r="A46" s="235" t="s">
        <v>128</v>
      </c>
      <c r="B46" s="160"/>
      <c r="C46" s="161"/>
      <c r="D46" s="160"/>
      <c r="E46" s="160"/>
      <c r="F46" s="160"/>
      <c r="G46" s="160"/>
    </row>
    <row r="47" spans="1:10" ht="13.5" thickBot="1" x14ac:dyDescent="0.35">
      <c r="J47" s="25"/>
    </row>
    <row r="48" spans="1:10" ht="13" thickBot="1" x14ac:dyDescent="0.3">
      <c r="A48" s="173"/>
      <c r="B48" t="s">
        <v>48</v>
      </c>
      <c r="C48" s="162"/>
      <c r="D48" s="163"/>
    </row>
    <row r="49" spans="2:9" ht="13" x14ac:dyDescent="0.3">
      <c r="B49" s="164" t="s">
        <v>41</v>
      </c>
      <c r="C49" s="174"/>
      <c r="H49" s="1"/>
      <c r="I49" s="16"/>
    </row>
  </sheetData>
  <sheetProtection algorithmName="SHA-512" hashValue="D6iP6Q9+90s8Y64DPeEWeTlJzgVnbtTkjJbXDMLraIJ7Uu4zDKPyIkcDSqUHBFVTvOPzAes7rkTYBwvsqnLP8g==" saltValue="fkI7h9KK1UAsQ63Mq+pU4Q==" spinCount="100000" sheet="1" selectLockedCells="1"/>
  <mergeCells count="2">
    <mergeCell ref="A29:C29"/>
    <mergeCell ref="E29:G29"/>
  </mergeCells>
  <phoneticPr fontId="25" type="noConversion"/>
  <pageMargins left="0.75" right="0.75" top="1" bottom="0.52" header="0.5" footer="0.5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49"/>
  <sheetViews>
    <sheetView zoomScale="85" workbookViewId="0">
      <selection activeCell="A47" sqref="A47"/>
    </sheetView>
  </sheetViews>
  <sheetFormatPr baseColWidth="10" defaultColWidth="9.1796875" defaultRowHeight="12.5" x14ac:dyDescent="0.25"/>
  <cols>
    <col min="1" max="1" width="23.453125" customWidth="1"/>
    <col min="2" max="2" width="20.453125" customWidth="1"/>
    <col min="3" max="3" width="18.54296875" style="55" customWidth="1"/>
    <col min="4" max="4" width="26" customWidth="1"/>
    <col min="5" max="5" width="32.81640625" customWidth="1"/>
    <col min="6" max="6" width="27.7265625" customWidth="1"/>
    <col min="7" max="7" width="30.81640625" customWidth="1"/>
  </cols>
  <sheetData>
    <row r="1" spans="1:7" ht="13" x14ac:dyDescent="0.3">
      <c r="A1" s="215"/>
      <c r="B1" s="215"/>
      <c r="C1" s="215"/>
      <c r="D1" s="215"/>
      <c r="E1" s="215"/>
      <c r="F1" s="3"/>
      <c r="G1" s="1"/>
    </row>
    <row r="2" spans="1:7" ht="13.5" thickBot="1" x14ac:dyDescent="0.35">
      <c r="A2" s="215"/>
      <c r="B2" s="215"/>
      <c r="C2" s="215"/>
      <c r="D2" s="215"/>
      <c r="E2" s="215"/>
      <c r="F2" s="3"/>
      <c r="G2" s="23"/>
    </row>
    <row r="3" spans="1:7" ht="13.5" thickBot="1" x14ac:dyDescent="0.35">
      <c r="A3" s="215"/>
      <c r="B3" s="215"/>
      <c r="C3" s="215"/>
      <c r="D3" s="215"/>
      <c r="E3" s="215"/>
      <c r="F3" s="219" t="s">
        <v>0</v>
      </c>
      <c r="G3" s="216"/>
    </row>
    <row r="4" spans="1:7" ht="13.5" thickBot="1" x14ac:dyDescent="0.35">
      <c r="A4" s="3"/>
      <c r="B4" s="217" t="s">
        <v>34</v>
      </c>
      <c r="C4" s="215"/>
      <c r="D4" s="217" t="s">
        <v>30</v>
      </c>
      <c r="E4" s="215"/>
      <c r="F4" s="220" t="s">
        <v>1</v>
      </c>
      <c r="G4" s="171"/>
    </row>
    <row r="5" spans="1:7" ht="13" x14ac:dyDescent="0.3">
      <c r="A5" s="3"/>
      <c r="B5" s="1"/>
      <c r="C5" s="1"/>
      <c r="D5" s="4"/>
      <c r="E5" s="2"/>
      <c r="F5" s="3"/>
      <c r="G5" s="4"/>
    </row>
    <row r="6" spans="1:7" ht="13" x14ac:dyDescent="0.3">
      <c r="A6" s="5"/>
      <c r="B6" s="1"/>
      <c r="C6" s="1"/>
      <c r="D6" s="3"/>
      <c r="E6" s="2"/>
      <c r="F6" s="3"/>
      <c r="G6" s="1"/>
    </row>
    <row r="7" spans="1:7" ht="13" x14ac:dyDescent="0.3">
      <c r="A7" s="5"/>
      <c r="B7" s="1"/>
      <c r="C7" s="1"/>
      <c r="D7" s="3"/>
      <c r="E7" s="2"/>
      <c r="F7" s="3"/>
      <c r="G7" s="1"/>
    </row>
    <row r="8" spans="1:7" ht="13" x14ac:dyDescent="0.3">
      <c r="A8" s="221" t="s">
        <v>50</v>
      </c>
      <c r="B8" s="222"/>
      <c r="C8" s="223"/>
      <c r="D8" s="224"/>
      <c r="E8" s="222"/>
      <c r="F8" s="224"/>
      <c r="G8" s="225"/>
    </row>
    <row r="9" spans="1:7" ht="13" x14ac:dyDescent="0.3">
      <c r="A9" s="6"/>
      <c r="B9" s="7"/>
      <c r="C9" s="7"/>
      <c r="D9" s="3"/>
      <c r="E9" s="1"/>
      <c r="F9" s="3"/>
      <c r="G9" s="2"/>
    </row>
    <row r="10" spans="1:7" ht="13" x14ac:dyDescent="0.3">
      <c r="A10" s="243" t="s">
        <v>35</v>
      </c>
      <c r="B10" s="243"/>
      <c r="C10" s="243"/>
      <c r="D10" s="243"/>
      <c r="E10" s="243"/>
      <c r="F10" s="243"/>
      <c r="G10" s="243"/>
    </row>
    <row r="11" spans="1:7" ht="13" x14ac:dyDescent="0.3">
      <c r="A11" s="19" t="s">
        <v>36</v>
      </c>
      <c r="B11" s="7"/>
      <c r="C11" s="7"/>
      <c r="D11" s="3"/>
      <c r="E11" s="1"/>
      <c r="F11" s="3"/>
      <c r="G11" s="2"/>
    </row>
    <row r="12" spans="1:7" ht="13" x14ac:dyDescent="0.3">
      <c r="A12" s="6"/>
      <c r="B12" s="7"/>
      <c r="C12" s="7"/>
      <c r="D12" s="3"/>
      <c r="E12" s="1"/>
      <c r="F12" s="3"/>
      <c r="G12" s="2"/>
    </row>
    <row r="13" spans="1:7" ht="26" x14ac:dyDescent="0.3">
      <c r="A13" s="226" t="s">
        <v>19</v>
      </c>
      <c r="B13" s="227" t="s">
        <v>20</v>
      </c>
      <c r="C13" s="227" t="s">
        <v>2</v>
      </c>
      <c r="D13" s="228" t="s">
        <v>3</v>
      </c>
      <c r="E13" s="229" t="s">
        <v>126</v>
      </c>
      <c r="F13" s="226" t="s">
        <v>9</v>
      </c>
      <c r="G13" s="226" t="s">
        <v>10</v>
      </c>
    </row>
    <row r="14" spans="1:7" ht="20.5" customHeight="1" x14ac:dyDescent="0.3">
      <c r="A14" s="24" t="str">
        <f t="shared" ref="A14:A23" si="0">IF(ISERROR(+E14*C14),"",+E14*C14)</f>
        <v/>
      </c>
      <c r="B14" s="234"/>
      <c r="C14" s="204" t="str">
        <f>IF(ISERROR(+VLOOKUP(B14,Tabla!$B$2:$E$103,3,FALSE)),"",+VLOOKUP(B14,Tabla!$B$2:$E$103,3,FALSE))</f>
        <v/>
      </c>
      <c r="D14" s="10" t="str">
        <f>IF(ISERROR(+VLOOKUP(B14,Tabla!$B$2:$E$103,2,FALSE)),"",+VLOOKUP(B14,Tabla!$B$2:$E$103,2,FALSE))</f>
        <v/>
      </c>
      <c r="E14" s="189"/>
      <c r="F14" s="165" t="str">
        <f>IF(ISERROR(VLOOKUP(B14,Tabla!$B$2:$E$103,4,FALSE)),"",VLOOKUP(B14,Tabla!$B$2:$E$103,4,FALSE))</f>
        <v/>
      </c>
      <c r="G14" s="9">
        <v>0</v>
      </c>
    </row>
    <row r="15" spans="1:7" ht="20.5" customHeight="1" x14ac:dyDescent="0.3">
      <c r="A15" s="24" t="str">
        <f t="shared" si="0"/>
        <v/>
      </c>
      <c r="B15" s="214"/>
      <c r="C15" s="204" t="str">
        <f>IF(ISERROR(+VLOOKUP(B15,Tabla!$B$2:$E$103,3,FALSE)),"",+VLOOKUP(B15,Tabla!$B$2:$E$103,3,FALSE))</f>
        <v/>
      </c>
      <c r="D15" s="10" t="str">
        <f>IF(ISERROR(+VLOOKUP(B15,Tabla!$B$2:$E$103,2,FALSE)),"",+VLOOKUP(B15,Tabla!$B$2:$E$103,2,FALSE))</f>
        <v/>
      </c>
      <c r="E15" s="189"/>
      <c r="F15" s="165" t="str">
        <f>IF(ISERROR(VLOOKUP(B15,Tabla!$B$2:$E$103,4,FALSE)),"",VLOOKUP(B15,Tabla!$B$2:$E$103,4,FALSE))</f>
        <v/>
      </c>
      <c r="G15" s="9">
        <v>0</v>
      </c>
    </row>
    <row r="16" spans="1:7" ht="20.5" customHeight="1" x14ac:dyDescent="0.3">
      <c r="A16" s="24" t="str">
        <f t="shared" si="0"/>
        <v/>
      </c>
      <c r="B16" s="214"/>
      <c r="C16" s="204" t="str">
        <f>IF(ISERROR(+VLOOKUP(B16,Tabla!$B$2:$E$103,3,FALSE)),"",+VLOOKUP(B16,Tabla!$B$2:$E$103,3,FALSE))</f>
        <v/>
      </c>
      <c r="D16" s="10" t="str">
        <f>IF(ISERROR(+VLOOKUP(B16,Tabla!$B$2:$E$103,2,FALSE)),"",+VLOOKUP(B16,Tabla!$B$2:$E$103,2,FALSE))</f>
        <v/>
      </c>
      <c r="E16" s="189"/>
      <c r="F16" s="165" t="str">
        <f>IF(ISERROR(VLOOKUP(B16,Tabla!$B$2:$E$103,4,FALSE)),"",VLOOKUP(B16,Tabla!$B$2:$E$103,4,FALSE))</f>
        <v/>
      </c>
      <c r="G16" s="9">
        <v>0</v>
      </c>
    </row>
    <row r="17" spans="1:7" ht="20.5" customHeight="1" x14ac:dyDescent="0.3">
      <c r="A17" s="24" t="str">
        <f t="shared" si="0"/>
        <v/>
      </c>
      <c r="B17" s="214"/>
      <c r="C17" s="204" t="str">
        <f>IF(ISERROR(+VLOOKUP(B17,Tabla!$B$2:$E$103,3,FALSE)),"",+VLOOKUP(B17,Tabla!$B$2:$E$103,3,FALSE))</f>
        <v/>
      </c>
      <c r="D17" s="10" t="str">
        <f>IF(ISERROR(+VLOOKUP(B17,Tabla!$B$2:$E$103,2,FALSE)),"",+VLOOKUP(B17,Tabla!$B$2:$E$103,2,FALSE))</f>
        <v/>
      </c>
      <c r="E17" s="189"/>
      <c r="F17" s="165" t="str">
        <f>IF(ISERROR(VLOOKUP(B17,Tabla!$B$2:$E$103,4,FALSE)),"",VLOOKUP(B17,Tabla!$B$2:$E$103,4,FALSE))</f>
        <v/>
      </c>
      <c r="G17" s="9">
        <v>0</v>
      </c>
    </row>
    <row r="18" spans="1:7" ht="20.5" customHeight="1" x14ac:dyDescent="0.3">
      <c r="A18" s="24" t="str">
        <f t="shared" si="0"/>
        <v/>
      </c>
      <c r="B18" s="214"/>
      <c r="C18" s="204" t="str">
        <f>IF(ISERROR(+VLOOKUP(B18,Tabla!$B$2:$E$103,3,FALSE)),"",+VLOOKUP(B18,Tabla!$B$2:$E$103,3,FALSE))</f>
        <v/>
      </c>
      <c r="D18" s="10" t="str">
        <f>IF(ISERROR(+VLOOKUP(B18,Tabla!$B$2:$E$103,2,FALSE)),"",+VLOOKUP(B18,Tabla!$B$2:$E$103,2,FALSE))</f>
        <v/>
      </c>
      <c r="E18" s="189"/>
      <c r="F18" s="165" t="str">
        <f>IF(ISERROR(VLOOKUP(B18,Tabla!$B$2:$E$103,4,FALSE)),"",VLOOKUP(B18,Tabla!$B$2:$E$103,4,FALSE))</f>
        <v/>
      </c>
      <c r="G18" s="9">
        <v>0</v>
      </c>
    </row>
    <row r="19" spans="1:7" ht="20.5" customHeight="1" x14ac:dyDescent="0.3">
      <c r="A19" s="24" t="str">
        <f t="shared" si="0"/>
        <v/>
      </c>
      <c r="B19" s="214"/>
      <c r="C19" s="204" t="str">
        <f>IF(ISERROR(+VLOOKUP(B19,Tabla!$B$2:$E$103,3,FALSE)),"",+VLOOKUP(B19,Tabla!$B$2:$E$103,3,FALSE))</f>
        <v/>
      </c>
      <c r="D19" s="10" t="str">
        <f>IF(ISERROR(+VLOOKUP(B19,Tabla!$B$2:$E$103,2,FALSE)),"",+VLOOKUP(B19,Tabla!$B$2:$E$103,2,FALSE))</f>
        <v/>
      </c>
      <c r="E19" s="189"/>
      <c r="F19" s="165" t="str">
        <f>IF(ISERROR(VLOOKUP(B19,Tabla!$B$2:$E$103,4,FALSE)),"",VLOOKUP(B19,Tabla!$B$2:$E$103,4,FALSE))</f>
        <v/>
      </c>
      <c r="G19" s="9">
        <v>0</v>
      </c>
    </row>
    <row r="20" spans="1:7" ht="20.5" customHeight="1" x14ac:dyDescent="0.3">
      <c r="A20" s="24" t="str">
        <f t="shared" si="0"/>
        <v/>
      </c>
      <c r="B20" s="214"/>
      <c r="C20" s="204" t="str">
        <f>IF(ISERROR(+VLOOKUP(B20,Tabla!$B$2:$E$103,3,FALSE)),"",+VLOOKUP(B20,Tabla!$B$2:$E$103,3,FALSE))</f>
        <v/>
      </c>
      <c r="D20" s="10" t="str">
        <f>IF(ISERROR(+VLOOKUP(B20,Tabla!$B$2:$E$103,2,FALSE)),"",+VLOOKUP(B20,Tabla!$B$2:$E$103,2,FALSE))</f>
        <v/>
      </c>
      <c r="E20" s="189"/>
      <c r="F20" s="165" t="str">
        <f>IF(ISERROR(VLOOKUP(B20,Tabla!$B$2:$E$103,4,FALSE)),"",VLOOKUP(B20,Tabla!$B$2:$E$103,4,FALSE))</f>
        <v/>
      </c>
      <c r="G20" s="9">
        <v>0</v>
      </c>
    </row>
    <row r="21" spans="1:7" ht="20.5" customHeight="1" x14ac:dyDescent="0.3">
      <c r="A21" s="24" t="str">
        <f t="shared" si="0"/>
        <v/>
      </c>
      <c r="B21" s="214"/>
      <c r="C21" s="204" t="str">
        <f>IF(ISERROR(+VLOOKUP(B21,Tabla!$B$2:$E$103,3,FALSE)),"",+VLOOKUP(B21,Tabla!$B$2:$E$103,3,FALSE))</f>
        <v/>
      </c>
      <c r="D21" s="10" t="str">
        <f>IF(ISERROR(+VLOOKUP(B21,Tabla!$B$2:$E$103,2,FALSE)),"",+VLOOKUP(B21,Tabla!$B$2:$E$103,2,FALSE))</f>
        <v/>
      </c>
      <c r="E21" s="189"/>
      <c r="F21" s="165" t="str">
        <f>IF(ISERROR(VLOOKUP(B21,Tabla!$B$2:$E$103,4,FALSE)),"",VLOOKUP(B21,Tabla!$B$2:$E$103,4,FALSE))</f>
        <v/>
      </c>
      <c r="G21" s="9">
        <v>0</v>
      </c>
    </row>
    <row r="22" spans="1:7" ht="20.5" customHeight="1" x14ac:dyDescent="0.3">
      <c r="A22" s="24" t="str">
        <f t="shared" si="0"/>
        <v/>
      </c>
      <c r="B22" s="214"/>
      <c r="C22" s="204" t="str">
        <f>IF(ISERROR(+VLOOKUP(B22,Tabla!$B$2:$E$103,3,FALSE)),"",+VLOOKUP(B22,Tabla!$B$2:$E$103,3,FALSE))</f>
        <v/>
      </c>
      <c r="D22" s="10" t="str">
        <f>IF(ISERROR(+VLOOKUP(B22,Tabla!$B$2:$E$103,2,FALSE)),"",+VLOOKUP(B22,Tabla!$B$2:$E$103,2,FALSE))</f>
        <v/>
      </c>
      <c r="E22" s="189"/>
      <c r="F22" s="165" t="str">
        <f>IF(ISERROR(VLOOKUP(B22,Tabla!$B$2:$E$103,4,FALSE)),"",VLOOKUP(B22,Tabla!$B$2:$E$103,4,FALSE))</f>
        <v/>
      </c>
      <c r="G22" s="9">
        <v>0</v>
      </c>
    </row>
    <row r="23" spans="1:7" ht="20.5" customHeight="1" x14ac:dyDescent="0.3">
      <c r="A23" s="24" t="str">
        <f t="shared" si="0"/>
        <v/>
      </c>
      <c r="B23" s="214"/>
      <c r="C23" s="204" t="str">
        <f>IF(ISERROR(+VLOOKUP(B23,Tabla!$B$2:$E$103,3,FALSE)),"",+VLOOKUP(B23,Tabla!$B$2:$E$103,3,FALSE))</f>
        <v/>
      </c>
      <c r="D23" s="10" t="str">
        <f>IF(ISERROR(+VLOOKUP(B23,Tabla!$B$2:$E$103,2,FALSE)),"",+VLOOKUP(B23,Tabla!$B$2:$E$103,2,FALSE))</f>
        <v/>
      </c>
      <c r="E23" s="189"/>
      <c r="F23" s="165" t="str">
        <f>IF(ISERROR(VLOOKUP(B23,Tabla!$B$2:$E$103,4,FALSE)),"",VLOOKUP(B23,Tabla!$B$2:$E$103,4,FALSE))</f>
        <v/>
      </c>
      <c r="G23" s="9">
        <v>0</v>
      </c>
    </row>
    <row r="24" spans="1:7" ht="13" x14ac:dyDescent="0.3">
      <c r="A24" s="11"/>
      <c r="B24" s="12" t="s">
        <v>51</v>
      </c>
      <c r="C24" s="12"/>
      <c r="D24" s="18"/>
      <c r="E24" s="13"/>
      <c r="F24" s="230" t="s">
        <v>22</v>
      </c>
      <c r="G24" s="9">
        <v>0</v>
      </c>
    </row>
    <row r="25" spans="1:7" ht="13" x14ac:dyDescent="0.3">
      <c r="A25" s="11"/>
      <c r="B25" s="12"/>
      <c r="C25" s="12"/>
      <c r="D25" s="18"/>
      <c r="E25" s="13"/>
      <c r="F25" s="14"/>
      <c r="G25" s="11"/>
    </row>
    <row r="26" spans="1:7" ht="13" x14ac:dyDescent="0.3">
      <c r="A26" s="21" t="s">
        <v>100</v>
      </c>
      <c r="B26" s="170"/>
      <c r="C26" s="170"/>
      <c r="D26" s="18"/>
      <c r="E26" s="21" t="s">
        <v>15</v>
      </c>
      <c r="F26" s="11"/>
      <c r="G26" s="15"/>
    </row>
    <row r="27" spans="1:7" ht="13" x14ac:dyDescent="0.3">
      <c r="A27" s="20" t="s">
        <v>101</v>
      </c>
      <c r="B27" s="170"/>
      <c r="C27" s="170"/>
      <c r="D27" s="18"/>
      <c r="E27" s="21" t="s">
        <v>16</v>
      </c>
      <c r="F27" s="11"/>
      <c r="G27" s="15"/>
    </row>
    <row r="28" spans="1:7" ht="13.5" thickBot="1" x14ac:dyDescent="0.35">
      <c r="A28" s="20" t="s">
        <v>102</v>
      </c>
      <c r="B28" s="170"/>
      <c r="C28" s="170"/>
      <c r="D28" s="18"/>
      <c r="E28" s="11"/>
      <c r="F28" s="11"/>
      <c r="G28" s="15"/>
    </row>
    <row r="29" spans="1:7" ht="13" thickBot="1" x14ac:dyDescent="0.3">
      <c r="A29" s="237" t="s">
        <v>17</v>
      </c>
      <c r="B29" s="238"/>
      <c r="C29" s="239"/>
      <c r="D29" s="22"/>
      <c r="E29" s="244" t="s">
        <v>18</v>
      </c>
      <c r="F29" s="245"/>
      <c r="G29" s="246"/>
    </row>
    <row r="30" spans="1:7" ht="13.5" thickBot="1" x14ac:dyDescent="0.35">
      <c r="A30" s="166"/>
      <c r="B30" s="143"/>
      <c r="C30" s="196"/>
      <c r="D30" s="22"/>
      <c r="E30" s="231" t="s">
        <v>38</v>
      </c>
      <c r="F30" s="232"/>
      <c r="G30" s="150"/>
    </row>
    <row r="31" spans="1:7" ht="13.5" thickBot="1" x14ac:dyDescent="0.35">
      <c r="A31" s="167" t="s">
        <v>103</v>
      </c>
      <c r="B31" s="148"/>
      <c r="C31" s="206"/>
      <c r="D31" s="22"/>
      <c r="E31" s="147" t="s">
        <v>39</v>
      </c>
      <c r="F31" s="206"/>
      <c r="G31" s="150"/>
    </row>
    <row r="32" spans="1:7" ht="13.5" thickBot="1" x14ac:dyDescent="0.35">
      <c r="A32" s="168" t="s">
        <v>104</v>
      </c>
      <c r="B32" s="148"/>
      <c r="C32" s="207"/>
      <c r="D32" s="22"/>
      <c r="E32" s="147" t="s">
        <v>40</v>
      </c>
      <c r="F32" s="206"/>
      <c r="G32" s="150"/>
    </row>
    <row r="33" spans="1:7" x14ac:dyDescent="0.25">
      <c r="A33" s="152"/>
      <c r="B33" s="153"/>
      <c r="C33" s="197"/>
      <c r="D33" s="155"/>
      <c r="E33" s="152"/>
      <c r="F33" s="153"/>
      <c r="G33" s="154"/>
    </row>
    <row r="35" spans="1:7" ht="13" x14ac:dyDescent="0.3">
      <c r="A35" s="25" t="s">
        <v>21</v>
      </c>
    </row>
    <row r="36" spans="1:7" ht="13" thickBot="1" x14ac:dyDescent="0.3"/>
    <row r="37" spans="1:7" ht="13.5" thickBot="1" x14ac:dyDescent="0.35">
      <c r="B37" s="158" t="s">
        <v>44</v>
      </c>
      <c r="C37" s="198">
        <f>G24</f>
        <v>0</v>
      </c>
    </row>
    <row r="39" spans="1:7" x14ac:dyDescent="0.25">
      <c r="A39" t="s">
        <v>45</v>
      </c>
    </row>
    <row r="40" spans="1:7" ht="13" thickBot="1" x14ac:dyDescent="0.3"/>
    <row r="41" spans="1:7" ht="13" thickBot="1" x14ac:dyDescent="0.3">
      <c r="A41" s="172"/>
      <c r="B41" s="235" t="s">
        <v>130</v>
      </c>
      <c r="C41" s="199"/>
      <c r="D41" s="160"/>
      <c r="E41" s="160"/>
      <c r="F41" s="160"/>
      <c r="G41" s="160"/>
    </row>
    <row r="42" spans="1:7" x14ac:dyDescent="0.25">
      <c r="A42" s="160" t="s">
        <v>46</v>
      </c>
      <c r="B42" s="160"/>
      <c r="C42" s="199"/>
      <c r="D42" s="160"/>
      <c r="E42" s="160"/>
      <c r="F42" s="160"/>
      <c r="G42" s="160"/>
    </row>
    <row r="43" spans="1:7" x14ac:dyDescent="0.25">
      <c r="A43" s="160"/>
      <c r="B43" s="160"/>
      <c r="C43" s="199"/>
      <c r="D43" s="160"/>
      <c r="E43" s="160"/>
      <c r="F43" s="160"/>
      <c r="G43" s="160"/>
    </row>
    <row r="44" spans="1:7" ht="13" x14ac:dyDescent="0.3">
      <c r="A44" s="235" t="s">
        <v>131</v>
      </c>
      <c r="B44" s="160"/>
      <c r="C44" s="161"/>
      <c r="D44" s="160"/>
      <c r="E44" s="160"/>
      <c r="F44" s="160"/>
      <c r="G44" s="160"/>
    </row>
    <row r="45" spans="1:7" ht="13" x14ac:dyDescent="0.3">
      <c r="A45" s="235" t="s">
        <v>128</v>
      </c>
      <c r="B45" s="160"/>
      <c r="C45" s="200"/>
      <c r="D45" s="160"/>
      <c r="E45" s="160"/>
      <c r="F45" s="160"/>
      <c r="G45" s="160"/>
    </row>
    <row r="46" spans="1:7" ht="13" thickBot="1" x14ac:dyDescent="0.3"/>
    <row r="47" spans="1:7" ht="13" thickBot="1" x14ac:dyDescent="0.3">
      <c r="A47" s="173"/>
      <c r="B47" t="s">
        <v>47</v>
      </c>
      <c r="C47" s="201"/>
      <c r="D47" s="163"/>
    </row>
    <row r="48" spans="1:7" ht="13" x14ac:dyDescent="0.3">
      <c r="B48" s="164" t="s">
        <v>41</v>
      </c>
      <c r="C48" s="202"/>
    </row>
    <row r="49" spans="2:3" ht="13" x14ac:dyDescent="0.3">
      <c r="B49" s="164" t="s">
        <v>42</v>
      </c>
      <c r="C49" s="203"/>
    </row>
  </sheetData>
  <sheetProtection password="F0FC" sheet="1" objects="1" scenarios="1" selectLockedCells="1"/>
  <mergeCells count="3">
    <mergeCell ref="A10:G10"/>
    <mergeCell ref="A29:C29"/>
    <mergeCell ref="E29:G29"/>
  </mergeCells>
  <phoneticPr fontId="25" type="noConversion"/>
  <pageMargins left="0.75" right="0.75" top="1" bottom="1" header="0.5" footer="0.5"/>
  <pageSetup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62"/>
  <sheetViews>
    <sheetView workbookViewId="0">
      <selection activeCell="J3" sqref="J3"/>
    </sheetView>
  </sheetViews>
  <sheetFormatPr baseColWidth="10" defaultColWidth="9.1796875" defaultRowHeight="12.5" x14ac:dyDescent="0.25"/>
  <cols>
    <col min="1" max="1" width="17.1796875" customWidth="1"/>
    <col min="2" max="2" width="15.54296875" customWidth="1"/>
    <col min="3" max="3" width="13.81640625" bestFit="1" customWidth="1"/>
    <col min="4" max="4" width="9.1796875" customWidth="1"/>
    <col min="5" max="5" width="12" bestFit="1" customWidth="1"/>
    <col min="6" max="6" width="12.7265625" bestFit="1" customWidth="1"/>
    <col min="7" max="8" width="9.1796875" customWidth="1"/>
    <col min="9" max="9" width="14.26953125" bestFit="1" customWidth="1"/>
    <col min="10" max="10" width="18.26953125" bestFit="1" customWidth="1"/>
    <col min="11" max="11" width="11.26953125" bestFit="1" customWidth="1"/>
  </cols>
  <sheetData>
    <row r="1" spans="1:11" ht="31" x14ac:dyDescent="0.35">
      <c r="A1" s="43" t="s">
        <v>67</v>
      </c>
      <c r="B1" s="43" t="s">
        <v>66</v>
      </c>
      <c r="C1" s="44" t="s">
        <v>4</v>
      </c>
      <c r="D1" s="45" t="s">
        <v>5</v>
      </c>
      <c r="E1" s="45" t="s">
        <v>54</v>
      </c>
      <c r="F1" s="45" t="s">
        <v>53</v>
      </c>
      <c r="G1" s="65"/>
      <c r="H1" s="65"/>
      <c r="I1" s="65"/>
      <c r="J1" s="65"/>
      <c r="K1" s="65"/>
    </row>
    <row r="2" spans="1:11" ht="13" thickBot="1" x14ac:dyDescent="0.3">
      <c r="A2" s="46" t="s">
        <v>68</v>
      </c>
      <c r="B2" s="47" t="s">
        <v>65</v>
      </c>
      <c r="C2" s="47" t="s">
        <v>52</v>
      </c>
      <c r="D2" s="192">
        <v>1</v>
      </c>
      <c r="E2" s="194">
        <v>8272</v>
      </c>
      <c r="F2" s="48">
        <v>47362</v>
      </c>
      <c r="G2" s="65"/>
      <c r="H2" s="65"/>
      <c r="I2" s="65"/>
      <c r="J2" s="65"/>
      <c r="K2" s="65"/>
    </row>
    <row r="3" spans="1:11" ht="13" x14ac:dyDescent="0.3">
      <c r="A3" s="46"/>
      <c r="B3" s="47"/>
      <c r="C3" s="47"/>
      <c r="D3" s="192"/>
      <c r="E3" s="194"/>
      <c r="F3" s="48"/>
      <c r="G3" s="65"/>
      <c r="H3" s="65"/>
      <c r="I3" s="49" t="s">
        <v>0</v>
      </c>
      <c r="J3" s="50" t="e">
        <f>#REF!</f>
        <v>#REF!</v>
      </c>
    </row>
    <row r="4" spans="1:11" ht="13.5" thickBot="1" x14ac:dyDescent="0.35">
      <c r="A4" s="46"/>
      <c r="B4" s="47"/>
      <c r="C4" s="47"/>
      <c r="D4" s="192"/>
      <c r="E4" s="194"/>
      <c r="F4" s="48"/>
      <c r="G4" s="65"/>
      <c r="H4" s="65"/>
      <c r="I4" s="51" t="s">
        <v>1</v>
      </c>
      <c r="J4" s="52" t="e">
        <f>+IF(J7&lt;3,J3+3,J3+5)</f>
        <v>#REF!</v>
      </c>
    </row>
    <row r="5" spans="1:11" x14ac:dyDescent="0.25">
      <c r="A5" s="47" t="s">
        <v>127</v>
      </c>
      <c r="B5" s="47"/>
      <c r="C5" s="47"/>
      <c r="D5" s="192"/>
      <c r="E5" s="194"/>
      <c r="F5" s="48"/>
      <c r="G5" s="65"/>
      <c r="H5" s="65"/>
    </row>
    <row r="6" spans="1:11" ht="13" thickBot="1" x14ac:dyDescent="0.3">
      <c r="A6" s="47"/>
      <c r="B6" s="47"/>
      <c r="C6" s="47"/>
      <c r="D6" s="192"/>
      <c r="E6" s="194"/>
      <c r="F6" s="48"/>
      <c r="G6" s="65"/>
      <c r="H6" s="65"/>
    </row>
    <row r="7" spans="1:11" ht="13.5" thickBot="1" x14ac:dyDescent="0.35">
      <c r="A7" s="47"/>
      <c r="B7" s="47"/>
      <c r="C7" s="47"/>
      <c r="D7" s="192"/>
      <c r="E7" s="194"/>
      <c r="F7" s="48"/>
      <c r="G7" s="65"/>
      <c r="H7" s="65"/>
      <c r="I7" s="53" t="s">
        <v>26</v>
      </c>
      <c r="J7" s="54" t="e">
        <f>+WEEKDAY(J3,2)</f>
        <v>#REF!</v>
      </c>
    </row>
    <row r="8" spans="1:11" ht="13" thickBot="1" x14ac:dyDescent="0.3">
      <c r="A8" s="47"/>
      <c r="B8" s="47"/>
      <c r="C8" s="47"/>
      <c r="D8" s="192"/>
      <c r="E8" s="194"/>
      <c r="F8" s="48"/>
      <c r="G8" s="65"/>
      <c r="H8" s="65"/>
      <c r="I8" s="55"/>
    </row>
    <row r="9" spans="1:11" ht="13.5" thickBot="1" x14ac:dyDescent="0.35">
      <c r="A9" s="47"/>
      <c r="B9" s="47"/>
      <c r="C9" s="47"/>
      <c r="D9" s="192"/>
      <c r="E9" s="194"/>
      <c r="F9" s="48"/>
      <c r="G9" s="65"/>
      <c r="H9" s="65"/>
      <c r="I9" s="56" t="s">
        <v>28</v>
      </c>
      <c r="J9" s="54" t="s">
        <v>27</v>
      </c>
      <c r="K9" s="57" t="e">
        <f>#REF!</f>
        <v>#REF!</v>
      </c>
    </row>
    <row r="10" spans="1:11" ht="13" thickBot="1" x14ac:dyDescent="0.3">
      <c r="A10" s="47"/>
      <c r="B10" s="47"/>
      <c r="C10" s="47"/>
      <c r="D10" s="192"/>
      <c r="E10" s="194"/>
      <c r="F10" s="48"/>
      <c r="G10" s="65"/>
      <c r="H10" s="65"/>
      <c r="J10" s="54" t="s">
        <v>49</v>
      </c>
      <c r="K10" s="57" t="e">
        <f>#REF!</f>
        <v>#REF!</v>
      </c>
    </row>
    <row r="11" spans="1:11" ht="13.5" thickBot="1" x14ac:dyDescent="0.35">
      <c r="A11" s="47"/>
      <c r="B11" s="47"/>
      <c r="C11" s="47"/>
      <c r="D11" s="192"/>
      <c r="E11" s="194"/>
      <c r="F11" s="48"/>
      <c r="G11" s="65"/>
      <c r="H11" s="65"/>
      <c r="J11" s="56" t="s">
        <v>22</v>
      </c>
      <c r="K11" s="54" t="e">
        <f>SUM(K9:K10)</f>
        <v>#REF!</v>
      </c>
    </row>
    <row r="12" spans="1:11" ht="13" thickBot="1" x14ac:dyDescent="0.3">
      <c r="A12" s="47"/>
      <c r="B12" s="47" t="s">
        <v>127</v>
      </c>
      <c r="C12" s="47" t="s">
        <v>127</v>
      </c>
      <c r="D12" s="192" t="s">
        <v>127</v>
      </c>
      <c r="E12" s="194" t="s">
        <v>127</v>
      </c>
      <c r="F12" s="48" t="s">
        <v>127</v>
      </c>
      <c r="G12" s="65"/>
      <c r="H12" s="65"/>
    </row>
    <row r="13" spans="1:11" ht="13.5" thickBot="1" x14ac:dyDescent="0.35">
      <c r="A13" s="47"/>
      <c r="B13" s="47" t="s">
        <v>127</v>
      </c>
      <c r="C13" s="47" t="s">
        <v>127</v>
      </c>
      <c r="D13" s="192" t="s">
        <v>127</v>
      </c>
      <c r="E13" s="194" t="s">
        <v>127</v>
      </c>
      <c r="F13" s="48" t="s">
        <v>127</v>
      </c>
      <c r="G13" s="65"/>
      <c r="H13" s="65"/>
      <c r="I13" s="247" t="s">
        <v>62</v>
      </c>
      <c r="J13" s="248"/>
    </row>
    <row r="14" spans="1:11" ht="13.5" thickBot="1" x14ac:dyDescent="0.35">
      <c r="A14" s="47"/>
      <c r="B14" s="47" t="s">
        <v>127</v>
      </c>
      <c r="C14" s="47" t="s">
        <v>127</v>
      </c>
      <c r="D14" s="192" t="s">
        <v>127</v>
      </c>
      <c r="E14" s="194" t="s">
        <v>127</v>
      </c>
      <c r="F14" s="48" t="s">
        <v>127</v>
      </c>
      <c r="G14" s="65"/>
      <c r="H14" s="65"/>
      <c r="I14" s="58" t="s">
        <v>55</v>
      </c>
      <c r="J14" s="59" t="s">
        <v>56</v>
      </c>
    </row>
    <row r="15" spans="1:11" ht="12" customHeight="1" x14ac:dyDescent="0.25">
      <c r="A15" s="47"/>
      <c r="B15" s="47" t="s">
        <v>127</v>
      </c>
      <c r="C15" s="47" t="s">
        <v>127</v>
      </c>
      <c r="D15" s="192" t="s">
        <v>127</v>
      </c>
      <c r="E15" s="194" t="s">
        <v>127</v>
      </c>
      <c r="F15" s="48" t="s">
        <v>127</v>
      </c>
      <c r="G15" s="65"/>
      <c r="H15" s="65"/>
      <c r="I15" s="60" t="s">
        <v>57</v>
      </c>
      <c r="J15" s="61">
        <v>3.7000000000000002E-3</v>
      </c>
    </row>
    <row r="16" spans="1:11" ht="12" customHeight="1" x14ac:dyDescent="0.25">
      <c r="A16" s="47"/>
      <c r="B16" s="47" t="s">
        <v>127</v>
      </c>
      <c r="C16" s="47" t="s">
        <v>127</v>
      </c>
      <c r="D16" s="192" t="s">
        <v>127</v>
      </c>
      <c r="E16" s="194" t="s">
        <v>127</v>
      </c>
      <c r="F16" s="48" t="s">
        <v>127</v>
      </c>
      <c r="G16" s="65"/>
      <c r="H16" s="65"/>
      <c r="I16" s="60" t="s">
        <v>58</v>
      </c>
      <c r="J16" s="62">
        <v>4.0000000000000001E-3</v>
      </c>
    </row>
    <row r="17" spans="1:11" x14ac:dyDescent="0.25">
      <c r="A17" s="213"/>
      <c r="G17" s="65"/>
      <c r="H17" s="65"/>
      <c r="I17" s="60" t="s">
        <v>59</v>
      </c>
      <c r="J17" s="62">
        <v>4.3E-3</v>
      </c>
    </row>
    <row r="18" spans="1:11" x14ac:dyDescent="0.25">
      <c r="A18" s="213"/>
      <c r="C18" s="236"/>
      <c r="G18" s="65"/>
      <c r="H18" s="65"/>
      <c r="I18" s="60" t="s">
        <v>60</v>
      </c>
      <c r="J18" s="62">
        <v>4.5999999999999999E-3</v>
      </c>
    </row>
    <row r="19" spans="1:11" ht="13" thickBot="1" x14ac:dyDescent="0.3">
      <c r="A19" s="213"/>
      <c r="G19" s="65"/>
      <c r="H19" s="65"/>
      <c r="I19" s="63" t="s">
        <v>61</v>
      </c>
      <c r="J19" s="64">
        <v>4.8999999999999998E-3</v>
      </c>
    </row>
    <row r="20" spans="1:11" ht="13" thickBot="1" x14ac:dyDescent="0.3">
      <c r="A20" s="213"/>
      <c r="G20" s="65"/>
      <c r="H20" s="65"/>
    </row>
    <row r="21" spans="1:11" ht="13.5" thickBot="1" x14ac:dyDescent="0.35">
      <c r="A21" s="213"/>
      <c r="G21" s="65"/>
      <c r="H21" s="65"/>
      <c r="I21" s="247" t="s">
        <v>63</v>
      </c>
      <c r="J21" s="248"/>
    </row>
    <row r="22" spans="1:11" ht="13.5" customHeight="1" thickBot="1" x14ac:dyDescent="0.4">
      <c r="C22" s="213"/>
      <c r="D22" s="41"/>
      <c r="E22" s="41"/>
      <c r="G22" s="65"/>
      <c r="H22" s="65"/>
      <c r="I22" s="249">
        <v>0</v>
      </c>
      <c r="J22" s="250"/>
    </row>
    <row r="23" spans="1:11" ht="12.75" customHeight="1" x14ac:dyDescent="0.35">
      <c r="B23" s="39"/>
      <c r="C23" s="40"/>
      <c r="D23" s="41"/>
      <c r="E23" s="41"/>
      <c r="G23" s="65"/>
      <c r="H23" s="65"/>
      <c r="I23" s="65"/>
      <c r="J23" s="65"/>
      <c r="K23" s="65"/>
    </row>
    <row r="24" spans="1:11" ht="12.75" customHeight="1" x14ac:dyDescent="0.35">
      <c r="C24" s="40"/>
      <c r="D24" s="41"/>
      <c r="E24" s="41"/>
      <c r="G24" s="65"/>
      <c r="H24" s="65"/>
      <c r="I24" s="65"/>
      <c r="J24" s="65"/>
      <c r="K24" s="65"/>
    </row>
    <row r="25" spans="1:11" ht="12.75" customHeight="1" x14ac:dyDescent="0.35">
      <c r="B25" s="39"/>
      <c r="C25" s="40"/>
      <c r="D25" s="41"/>
      <c r="E25" s="41"/>
      <c r="G25" s="65"/>
      <c r="H25" s="65"/>
      <c r="I25" s="65"/>
      <c r="J25" s="65"/>
      <c r="K25" s="65"/>
    </row>
    <row r="26" spans="1:11" ht="12.75" customHeight="1" x14ac:dyDescent="0.35">
      <c r="C26" s="40"/>
      <c r="D26" s="41"/>
      <c r="E26" s="41"/>
      <c r="G26" s="65"/>
      <c r="H26" s="65"/>
      <c r="I26" s="65"/>
      <c r="J26" s="65"/>
      <c r="K26" s="65"/>
    </row>
    <row r="27" spans="1:11" ht="12.75" customHeight="1" x14ac:dyDescent="0.35">
      <c r="B27" s="39"/>
      <c r="C27" s="40"/>
      <c r="D27" s="41"/>
      <c r="E27" s="41"/>
      <c r="F27" s="42"/>
      <c r="G27" s="65"/>
      <c r="H27" s="65"/>
      <c r="I27" s="65"/>
      <c r="J27" s="65"/>
      <c r="K27" s="65"/>
    </row>
    <row r="28" spans="1:11" ht="12.75" customHeight="1" x14ac:dyDescent="0.35">
      <c r="C28" s="40"/>
      <c r="D28" s="41"/>
      <c r="E28" s="41"/>
      <c r="F28" s="42"/>
      <c r="G28" s="65"/>
      <c r="H28" s="65"/>
      <c r="I28" s="65"/>
      <c r="J28" s="65"/>
      <c r="K28" s="65"/>
    </row>
    <row r="29" spans="1:11" ht="12.75" customHeight="1" x14ac:dyDescent="0.35">
      <c r="B29" s="39"/>
      <c r="C29" s="40"/>
      <c r="D29" s="41"/>
      <c r="E29" s="41"/>
      <c r="F29" s="42"/>
      <c r="G29" s="65"/>
      <c r="H29" s="65"/>
      <c r="I29" s="65"/>
      <c r="J29" s="65"/>
      <c r="K29" s="65"/>
    </row>
    <row r="30" spans="1:11" ht="12.75" customHeight="1" x14ac:dyDescent="0.35">
      <c r="C30" s="40"/>
      <c r="D30" s="41"/>
      <c r="E30" s="41"/>
      <c r="F30" s="42"/>
      <c r="G30" s="65"/>
      <c r="H30" s="65"/>
      <c r="I30" s="65"/>
      <c r="J30" s="65"/>
      <c r="K30" s="65"/>
    </row>
    <row r="31" spans="1:11" ht="12.75" customHeight="1" x14ac:dyDescent="0.35">
      <c r="B31" s="39"/>
      <c r="C31" s="40"/>
      <c r="D31" s="41"/>
      <c r="E31" s="41"/>
      <c r="F31" s="42"/>
    </row>
    <row r="32" spans="1:11" ht="12.75" customHeight="1" x14ac:dyDescent="0.35">
      <c r="C32" s="40"/>
      <c r="D32" s="41"/>
      <c r="E32" s="41"/>
      <c r="F32" s="42"/>
    </row>
    <row r="33" spans="2:6" ht="12.75" customHeight="1" x14ac:dyDescent="0.35">
      <c r="B33" s="39"/>
      <c r="C33" s="40"/>
      <c r="D33" s="41"/>
      <c r="E33" s="41"/>
      <c r="F33" s="42"/>
    </row>
    <row r="34" spans="2:6" ht="12.75" customHeight="1" x14ac:dyDescent="0.35">
      <c r="C34" s="40"/>
      <c r="D34" s="41"/>
      <c r="E34" s="41"/>
      <c r="F34" s="42"/>
    </row>
    <row r="35" spans="2:6" ht="15" customHeight="1" x14ac:dyDescent="0.35">
      <c r="B35" s="39"/>
      <c r="C35" s="40"/>
      <c r="D35" s="41"/>
      <c r="E35" s="41"/>
      <c r="F35" s="42"/>
    </row>
    <row r="36" spans="2:6" ht="15" customHeight="1" x14ac:dyDescent="0.35">
      <c r="C36" s="40"/>
      <c r="D36" s="41"/>
      <c r="E36" s="41"/>
      <c r="F36" s="42"/>
    </row>
    <row r="37" spans="2:6" ht="15" customHeight="1" x14ac:dyDescent="0.35">
      <c r="B37" s="39"/>
      <c r="C37" s="40"/>
      <c r="D37" s="41"/>
      <c r="E37" s="41"/>
      <c r="F37" s="42"/>
    </row>
    <row r="38" spans="2:6" ht="15" customHeight="1" x14ac:dyDescent="0.35">
      <c r="B38" s="39"/>
      <c r="C38" s="40"/>
      <c r="D38" s="41"/>
      <c r="E38" s="41"/>
      <c r="F38" s="42"/>
    </row>
    <row r="39" spans="2:6" ht="15" customHeight="1" x14ac:dyDescent="0.35">
      <c r="B39" s="39"/>
      <c r="C39" s="40"/>
      <c r="D39" s="41"/>
      <c r="E39" s="41"/>
      <c r="F39" s="42"/>
    </row>
    <row r="40" spans="2:6" ht="15" customHeight="1" x14ac:dyDescent="0.35">
      <c r="B40" s="39"/>
      <c r="C40" s="40"/>
      <c r="D40" s="41"/>
      <c r="E40" s="41"/>
      <c r="F40" s="42"/>
    </row>
    <row r="41" spans="2:6" ht="15" customHeight="1" x14ac:dyDescent="0.35">
      <c r="B41" s="39"/>
      <c r="C41" s="40"/>
      <c r="D41" s="41"/>
      <c r="E41" s="41"/>
      <c r="F41" s="42"/>
    </row>
    <row r="42" spans="2:6" ht="15" customHeight="1" x14ac:dyDescent="0.35">
      <c r="B42" s="39"/>
      <c r="C42" s="40"/>
      <c r="D42" s="41"/>
      <c r="E42" s="41"/>
      <c r="F42" s="42"/>
    </row>
    <row r="43" spans="2:6" ht="15.75" customHeight="1" x14ac:dyDescent="0.35">
      <c r="B43" s="39"/>
      <c r="C43" s="40"/>
      <c r="D43" s="41"/>
      <c r="E43" s="41"/>
      <c r="F43" s="42"/>
    </row>
    <row r="44" spans="2:6" ht="15.5" x14ac:dyDescent="0.35">
      <c r="B44" s="39"/>
      <c r="C44" s="40"/>
      <c r="D44" s="41"/>
      <c r="E44" s="41"/>
      <c r="F44" s="42"/>
    </row>
    <row r="45" spans="2:6" ht="15.5" x14ac:dyDescent="0.35">
      <c r="B45" s="39"/>
      <c r="C45" s="40"/>
      <c r="D45" s="41"/>
      <c r="E45" s="41"/>
      <c r="F45" s="42"/>
    </row>
    <row r="46" spans="2:6" ht="15.5" x14ac:dyDescent="0.35">
      <c r="B46" s="39"/>
      <c r="C46" s="40"/>
      <c r="D46" s="41"/>
      <c r="E46" s="41"/>
      <c r="F46" s="42"/>
    </row>
    <row r="47" spans="2:6" ht="15.5" x14ac:dyDescent="0.35">
      <c r="B47" s="39"/>
      <c r="C47" s="40"/>
      <c r="D47" s="41"/>
      <c r="E47" s="41"/>
      <c r="F47" s="42"/>
    </row>
    <row r="48" spans="2:6" ht="15.5" x14ac:dyDescent="0.35">
      <c r="B48" s="39"/>
      <c r="C48" s="40"/>
      <c r="D48" s="41"/>
      <c r="E48" s="41"/>
      <c r="F48" s="42"/>
    </row>
    <row r="49" spans="2:6" ht="15.5" x14ac:dyDescent="0.35">
      <c r="B49" s="39"/>
      <c r="C49" s="40"/>
      <c r="D49" s="41"/>
      <c r="E49" s="41"/>
      <c r="F49" s="42"/>
    </row>
    <row r="50" spans="2:6" ht="15.5" x14ac:dyDescent="0.35">
      <c r="B50" s="39"/>
      <c r="C50" s="40"/>
      <c r="D50" s="41"/>
      <c r="E50" s="41"/>
      <c r="F50" s="42"/>
    </row>
    <row r="51" spans="2:6" ht="15.5" x14ac:dyDescent="0.35">
      <c r="B51" s="39"/>
      <c r="C51" s="40"/>
      <c r="D51" s="41"/>
      <c r="E51" s="41"/>
      <c r="F51" s="42"/>
    </row>
    <row r="52" spans="2:6" ht="15.5" x14ac:dyDescent="0.35">
      <c r="B52" s="39"/>
      <c r="C52" s="40"/>
      <c r="D52" s="41"/>
      <c r="E52" s="41"/>
      <c r="F52" s="42"/>
    </row>
    <row r="53" spans="2:6" ht="15.5" x14ac:dyDescent="0.35">
      <c r="B53" s="39"/>
      <c r="C53" s="40"/>
      <c r="D53" s="41"/>
      <c r="E53" s="41"/>
      <c r="F53" s="42"/>
    </row>
    <row r="54" spans="2:6" ht="15.5" x14ac:dyDescent="0.35">
      <c r="B54" s="39"/>
      <c r="C54" s="40"/>
      <c r="D54" s="41"/>
      <c r="E54" s="41"/>
      <c r="F54" s="42"/>
    </row>
    <row r="55" spans="2:6" ht="15.5" x14ac:dyDescent="0.35">
      <c r="B55" s="39"/>
      <c r="C55" s="40"/>
      <c r="D55" s="41"/>
      <c r="E55" s="41"/>
      <c r="F55" s="42"/>
    </row>
    <row r="56" spans="2:6" ht="15.5" x14ac:dyDescent="0.35">
      <c r="B56" s="39"/>
      <c r="C56" s="40"/>
      <c r="D56" s="41"/>
      <c r="E56" s="41"/>
      <c r="F56" s="42"/>
    </row>
    <row r="57" spans="2:6" ht="15.5" x14ac:dyDescent="0.35">
      <c r="B57" s="39"/>
      <c r="C57" s="40"/>
      <c r="D57" s="41"/>
      <c r="E57" s="41"/>
      <c r="F57" s="42"/>
    </row>
    <row r="58" spans="2:6" ht="15.5" x14ac:dyDescent="0.35">
      <c r="B58" s="39"/>
      <c r="C58" s="40"/>
      <c r="D58" s="41"/>
      <c r="E58" s="41"/>
      <c r="F58" s="42"/>
    </row>
    <row r="59" spans="2:6" ht="15.5" x14ac:dyDescent="0.35">
      <c r="B59" s="39"/>
      <c r="C59" s="40"/>
      <c r="D59" s="41"/>
      <c r="E59" s="41"/>
      <c r="F59" s="42"/>
    </row>
    <row r="60" spans="2:6" ht="15.5" x14ac:dyDescent="0.35">
      <c r="B60" s="39"/>
      <c r="C60" s="40"/>
      <c r="D60" s="41"/>
      <c r="E60" s="41"/>
      <c r="F60" s="42"/>
    </row>
    <row r="61" spans="2:6" ht="15.5" x14ac:dyDescent="0.35">
      <c r="B61" s="39"/>
      <c r="C61" s="40"/>
      <c r="D61" s="41"/>
      <c r="E61" s="41"/>
      <c r="F61" s="42"/>
    </row>
    <row r="62" spans="2:6" ht="15.5" x14ac:dyDescent="0.35">
      <c r="B62" s="39"/>
      <c r="D62" s="41"/>
      <c r="E62" s="41"/>
      <c r="F62" s="42"/>
    </row>
  </sheetData>
  <sheetProtection algorithmName="SHA-512" hashValue="6UAHablEsxIU4QDfKfjkyt7B+XT7ykgmLOMjgyEa41XC+iztlUlD+dzeCUup5tDbWLoK0PM9pOvuI4pD01OMfQ==" saltValue="RPIQ56XSSWsdbF/GvOuZCQ==" spinCount="100000" sheet="1"/>
  <mergeCells count="3">
    <mergeCell ref="I13:J13"/>
    <mergeCell ref="I21:J21"/>
    <mergeCell ref="I22:J22"/>
  </mergeCells>
  <phoneticPr fontId="0" type="noConversion"/>
  <pageMargins left="0.75" right="0.75" top="1" bottom="1" header="0.5" footer="0.5"/>
  <pageSetup scale="97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otón 1">
              <controlPr defaultSize="0" print="0" autoFill="0" autoPict="0" macro="[0]!ISSUANCES">
                <anchor moveWithCells="1" sizeWithCells="1">
                  <from>
                    <xdr:col>8</xdr:col>
                    <xdr:colOff>19050</xdr:colOff>
                    <xdr:row>23</xdr:row>
                    <xdr:rowOff>12700</xdr:rowOff>
                  </from>
                  <to>
                    <xdr:col>9</xdr:col>
                    <xdr:colOff>1212850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otón 2">
              <controlPr defaultSize="0" print="0" autoFill="0" autoPict="0" macro="[0]!CANCELLATIONS">
                <anchor moveWithCells="1" sizeWithCells="1">
                  <from>
                    <xdr:col>8</xdr:col>
                    <xdr:colOff>31750</xdr:colOff>
                    <xdr:row>28</xdr:row>
                    <xdr:rowOff>19050</xdr:rowOff>
                  </from>
                  <to>
                    <xdr:col>10</xdr:col>
                    <xdr:colOff>0</xdr:colOff>
                    <xdr:row>32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I39"/>
  <sheetViews>
    <sheetView zoomScale="75" workbookViewId="0">
      <selection activeCell="H29" sqref="H29"/>
    </sheetView>
  </sheetViews>
  <sheetFormatPr baseColWidth="10" defaultColWidth="9.1796875" defaultRowHeight="12.5" x14ac:dyDescent="0.25"/>
  <cols>
    <col min="1" max="1" width="10" customWidth="1"/>
    <col min="2" max="2" width="16.7265625" customWidth="1"/>
    <col min="3" max="3" width="10.54296875" customWidth="1"/>
    <col min="4" max="4" width="15.453125" customWidth="1"/>
    <col min="5" max="5" width="15.54296875" customWidth="1"/>
    <col min="6" max="6" width="15" customWidth="1"/>
    <col min="7" max="7" width="16.26953125" customWidth="1"/>
    <col min="8" max="8" width="14" customWidth="1"/>
    <col min="9" max="9" width="49.81640625" customWidth="1"/>
  </cols>
  <sheetData>
    <row r="1" spans="1:9" x14ac:dyDescent="0.25">
      <c r="A1" s="66"/>
      <c r="B1" s="66"/>
      <c r="C1" s="66"/>
      <c r="D1" s="67"/>
      <c r="E1" s="66"/>
      <c r="F1" s="66"/>
      <c r="G1" s="66"/>
      <c r="H1" s="66"/>
      <c r="I1" s="66"/>
    </row>
    <row r="2" spans="1:9" x14ac:dyDescent="0.25">
      <c r="A2" s="66"/>
      <c r="B2" s="66"/>
      <c r="C2" s="66"/>
      <c r="D2" s="67"/>
      <c r="E2" s="68"/>
      <c r="F2" s="69"/>
      <c r="G2" s="16"/>
      <c r="H2" s="16"/>
      <c r="I2" s="16"/>
    </row>
    <row r="3" spans="1:9" x14ac:dyDescent="0.25">
      <c r="A3" s="66"/>
      <c r="B3" s="38"/>
      <c r="C3" s="38"/>
      <c r="D3" s="70"/>
      <c r="E3" s="68"/>
      <c r="F3" s="69"/>
      <c r="G3" s="71"/>
      <c r="H3" s="71"/>
      <c r="I3" s="71"/>
    </row>
    <row r="4" spans="1:9" x14ac:dyDescent="0.25">
      <c r="A4" s="66"/>
      <c r="B4" s="72"/>
      <c r="C4" s="38"/>
      <c r="D4" s="70"/>
      <c r="E4" s="68"/>
      <c r="F4" s="68"/>
      <c r="G4" s="68"/>
      <c r="H4" s="68"/>
      <c r="I4" s="73"/>
    </row>
    <row r="5" spans="1:9" ht="20.5" thickBot="1" x14ac:dyDescent="0.45">
      <c r="A5" s="177"/>
      <c r="B5" s="178"/>
      <c r="C5" s="178"/>
      <c r="D5" s="82"/>
      <c r="E5" s="179"/>
      <c r="F5" s="69"/>
      <c r="G5" s="16"/>
      <c r="H5" s="68"/>
      <c r="I5" s="16"/>
    </row>
    <row r="6" spans="1:9" ht="20.5" thickBot="1" x14ac:dyDescent="0.45">
      <c r="A6" s="74" t="s">
        <v>120</v>
      </c>
      <c r="B6" s="75"/>
      <c r="C6" s="75"/>
      <c r="D6" s="76"/>
      <c r="E6" s="77"/>
      <c r="F6" s="188"/>
      <c r="G6" s="187"/>
      <c r="H6" s="16"/>
      <c r="I6" s="78"/>
    </row>
    <row r="7" spans="1:9" ht="15.5" x14ac:dyDescent="0.35">
      <c r="A7" s="66"/>
      <c r="B7" s="79"/>
      <c r="C7" s="79"/>
      <c r="D7" s="80"/>
      <c r="E7" s="81"/>
      <c r="F7" s="66"/>
      <c r="G7" s="82" t="s">
        <v>69</v>
      </c>
      <c r="H7" s="83">
        <f ca="1">TODAY()</f>
        <v>45246</v>
      </c>
      <c r="I7" s="66"/>
    </row>
    <row r="8" spans="1:9" ht="13" thickBot="1" x14ac:dyDescent="0.3">
      <c r="A8" s="66"/>
      <c r="B8" s="16"/>
      <c r="C8" s="16"/>
      <c r="D8" s="69"/>
      <c r="E8" s="81"/>
      <c r="F8" s="69"/>
      <c r="G8" s="16"/>
      <c r="H8" s="16"/>
      <c r="I8" s="84"/>
    </row>
    <row r="9" spans="1:9" ht="15.5" thickBot="1" x14ac:dyDescent="0.35">
      <c r="A9" s="85"/>
      <c r="B9" s="86"/>
      <c r="C9" s="87" t="s">
        <v>70</v>
      </c>
      <c r="D9" s="86"/>
      <c r="E9" s="87"/>
      <c r="F9" s="88"/>
      <c r="G9" s="88"/>
      <c r="H9" s="88"/>
      <c r="I9" s="89"/>
    </row>
    <row r="10" spans="1:9" ht="13" x14ac:dyDescent="0.3">
      <c r="A10" s="90"/>
      <c r="B10" s="90"/>
      <c r="C10" s="91"/>
      <c r="D10" s="90"/>
      <c r="E10" s="91"/>
      <c r="F10" s="92"/>
      <c r="G10" s="92"/>
      <c r="H10" s="92"/>
      <c r="I10" s="92"/>
    </row>
    <row r="11" spans="1:9" ht="15" x14ac:dyDescent="0.3">
      <c r="A11" s="93" t="s">
        <v>71</v>
      </c>
      <c r="B11" s="94"/>
      <c r="C11" s="69"/>
      <c r="D11" s="16"/>
      <c r="E11" s="69"/>
      <c r="F11" s="81"/>
      <c r="G11" s="16"/>
      <c r="H11" s="16"/>
      <c r="I11" s="16"/>
    </row>
    <row r="12" spans="1:9" ht="15" x14ac:dyDescent="0.3">
      <c r="A12" s="93" t="s">
        <v>72</v>
      </c>
      <c r="B12" s="94"/>
      <c r="C12" s="69"/>
      <c r="D12" s="16"/>
      <c r="E12" s="69"/>
      <c r="F12" s="81"/>
      <c r="G12" s="16"/>
      <c r="H12" s="16"/>
      <c r="I12" s="16"/>
    </row>
    <row r="13" spans="1:9" ht="15" x14ac:dyDescent="0.3">
      <c r="A13" s="93" t="s">
        <v>73</v>
      </c>
      <c r="B13" s="94"/>
      <c r="C13" s="69"/>
      <c r="D13" s="16"/>
      <c r="E13" s="69"/>
      <c r="F13" s="81"/>
      <c r="G13" s="16"/>
      <c r="H13" s="16"/>
      <c r="I13" s="16"/>
    </row>
    <row r="14" spans="1:9" x14ac:dyDescent="0.25">
      <c r="A14" s="95"/>
      <c r="B14" s="96"/>
      <c r="C14" s="69"/>
      <c r="D14" s="16"/>
      <c r="E14" s="69"/>
      <c r="F14" s="81"/>
      <c r="G14" s="16"/>
      <c r="H14" s="16"/>
      <c r="I14" s="16"/>
    </row>
    <row r="15" spans="1:9" ht="15" x14ac:dyDescent="0.3">
      <c r="A15" s="93" t="s">
        <v>121</v>
      </c>
      <c r="B15" s="93"/>
      <c r="C15" s="97"/>
      <c r="D15" s="98"/>
      <c r="E15" s="97"/>
      <c r="F15" s="99"/>
      <c r="G15" s="98"/>
      <c r="H15" s="98"/>
      <c r="I15" s="98"/>
    </row>
    <row r="16" spans="1:9" ht="15.5" x14ac:dyDescent="0.35">
      <c r="A16" s="100" t="s">
        <v>74</v>
      </c>
      <c r="B16" s="100"/>
      <c r="C16" s="101"/>
      <c r="D16" s="102"/>
      <c r="E16" s="103"/>
      <c r="F16" s="103"/>
      <c r="G16" s="104"/>
      <c r="H16" s="104"/>
      <c r="I16" s="104"/>
    </row>
    <row r="17" spans="1:9" ht="13" x14ac:dyDescent="0.3">
      <c r="A17" s="105"/>
      <c r="B17" s="106"/>
      <c r="C17" s="107"/>
      <c r="D17" s="4"/>
      <c r="E17" s="66"/>
      <c r="F17" s="66"/>
      <c r="G17" s="16"/>
      <c r="H17" s="16"/>
      <c r="I17" s="16"/>
    </row>
    <row r="18" spans="1:9" s="66" customFormat="1" ht="45" customHeight="1" x14ac:dyDescent="0.3">
      <c r="A18" s="108" t="s">
        <v>75</v>
      </c>
      <c r="B18" s="108" t="s">
        <v>76</v>
      </c>
      <c r="C18" s="108" t="s">
        <v>77</v>
      </c>
      <c r="D18" s="109" t="s">
        <v>78</v>
      </c>
      <c r="E18" s="110" t="s">
        <v>79</v>
      </c>
      <c r="F18" s="111" t="s">
        <v>80</v>
      </c>
      <c r="G18" s="111" t="s">
        <v>81</v>
      </c>
      <c r="H18" s="112" t="s">
        <v>82</v>
      </c>
      <c r="I18" s="112" t="s">
        <v>83</v>
      </c>
    </row>
    <row r="19" spans="1:9" ht="25.5" customHeight="1" x14ac:dyDescent="0.3">
      <c r="A19" s="113" t="s">
        <v>84</v>
      </c>
      <c r="B19" s="205" t="str">
        <f>Issuances!E14</f>
        <v/>
      </c>
      <c r="C19" s="190" t="str">
        <f>Issuances!G14</f>
        <v/>
      </c>
      <c r="D19" s="114" t="str">
        <f>IF(B19="","",Issuances!B14)</f>
        <v/>
      </c>
      <c r="E19" s="169" t="str">
        <f>IF(B19="","",Issuances!F31)</f>
        <v/>
      </c>
      <c r="F19" s="169" t="str">
        <f>IF(B19="","",Issuances!F33)</f>
        <v/>
      </c>
      <c r="G19" s="115">
        <f>Issuances!A14</f>
        <v>0</v>
      </c>
      <c r="H19" s="175" t="str">
        <f>IF(B19="","",Issuances!G4)</f>
        <v/>
      </c>
      <c r="I19" s="176" t="str">
        <f>IF(B19="","",CONCATENATE("DTC",":",Issuances!B31,"  Sub",":",Issuances!B32))</f>
        <v/>
      </c>
    </row>
    <row r="20" spans="1:9" ht="25.5" customHeight="1" x14ac:dyDescent="0.3">
      <c r="A20" s="113" t="s">
        <v>85</v>
      </c>
      <c r="B20" s="205" t="str">
        <f>Issuances!E15</f>
        <v/>
      </c>
      <c r="C20" s="190" t="str">
        <f>Issuances!G15</f>
        <v/>
      </c>
      <c r="D20" s="114" t="str">
        <f>IF(B20="","",Issuances!B15)</f>
        <v/>
      </c>
      <c r="E20" s="169" t="str">
        <f>IF(B20="","",Issuances!F31)</f>
        <v/>
      </c>
      <c r="F20" s="169" t="str">
        <f>IF(B20="","",Issuances!F33)</f>
        <v/>
      </c>
      <c r="G20" s="115">
        <f>Issuances!A15</f>
        <v>0</v>
      </c>
      <c r="H20" s="175" t="str">
        <f>IF(B20="","",Issuances!G4)</f>
        <v/>
      </c>
      <c r="I20" s="176" t="str">
        <f>IF(B20="","",CONCATENATE("DTC",":",Issuances!B31,"  Sub",":",Issuances!B32))</f>
        <v/>
      </c>
    </row>
    <row r="21" spans="1:9" ht="25.5" customHeight="1" x14ac:dyDescent="0.3">
      <c r="A21" s="113" t="s">
        <v>86</v>
      </c>
      <c r="B21" s="205" t="str">
        <f>Issuances!E16</f>
        <v/>
      </c>
      <c r="C21" s="190" t="str">
        <f>Issuances!G16</f>
        <v xml:space="preserve"> </v>
      </c>
      <c r="D21" s="114" t="str">
        <f>IF(B21="","",Issuances!B16)</f>
        <v/>
      </c>
      <c r="E21" s="169" t="str">
        <f>IF(B21="","",Issuances!F31)</f>
        <v/>
      </c>
      <c r="F21" s="169" t="str">
        <f>IF(B21="","",Issuances!F33)</f>
        <v/>
      </c>
      <c r="G21" s="115">
        <f>Issuances!A16</f>
        <v>0</v>
      </c>
      <c r="H21" s="175" t="str">
        <f>IF(B21="","",Issuances!G4)</f>
        <v/>
      </c>
      <c r="I21" s="176" t="str">
        <f>IF(B21="","",CONCATENATE("DTC",":",Issuances!B31,"  Sub",":",Issuances!B32))</f>
        <v/>
      </c>
    </row>
    <row r="22" spans="1:9" ht="25.5" customHeight="1" x14ac:dyDescent="0.3">
      <c r="A22" s="113" t="s">
        <v>87</v>
      </c>
      <c r="B22" s="205" t="str">
        <f>Issuances!E17</f>
        <v/>
      </c>
      <c r="C22" s="190" t="str">
        <f>Issuances!G17</f>
        <v/>
      </c>
      <c r="D22" s="114" t="str">
        <f>IF(B22="","",Issuances!B17)</f>
        <v/>
      </c>
      <c r="E22" s="169" t="str">
        <f>IF(B22="","",Issuances!F31)</f>
        <v/>
      </c>
      <c r="F22" s="169" t="str">
        <f>IF(B22="","",Issuances!F33)</f>
        <v/>
      </c>
      <c r="G22" s="115">
        <f>Issuances!A17</f>
        <v>0</v>
      </c>
      <c r="H22" s="175" t="str">
        <f>IF(B22="","",Issuances!G4)</f>
        <v/>
      </c>
      <c r="I22" s="176" t="str">
        <f>IF(B22="","",CONCATENATE("DTC",":",Issuances!B31,"  Sub",":",Issuances!B32))</f>
        <v/>
      </c>
    </row>
    <row r="23" spans="1:9" ht="25.5" customHeight="1" x14ac:dyDescent="0.3">
      <c r="A23" s="113" t="s">
        <v>88</v>
      </c>
      <c r="B23" s="205" t="str">
        <f>Issuances!E18</f>
        <v/>
      </c>
      <c r="C23" s="190" t="str">
        <f>Issuances!G18</f>
        <v/>
      </c>
      <c r="D23" s="114" t="str">
        <f>IF(B23="","",Issuances!B18)</f>
        <v/>
      </c>
      <c r="E23" s="169" t="str">
        <f>IF(B23="","",Issuances!F31)</f>
        <v/>
      </c>
      <c r="F23" s="169" t="str">
        <f>IF(B23="","",Issuances!F33)</f>
        <v/>
      </c>
      <c r="G23" s="115">
        <f>Issuances!A18</f>
        <v>0</v>
      </c>
      <c r="H23" s="175" t="str">
        <f>IF(B23="","",Issuances!G4)</f>
        <v/>
      </c>
      <c r="I23" s="176" t="str">
        <f>IF(B23="","",CONCATENATE("DTC",":",Issuances!B31,"  Sub",":",Issuances!B32))</f>
        <v/>
      </c>
    </row>
    <row r="24" spans="1:9" ht="25.5" customHeight="1" x14ac:dyDescent="0.3">
      <c r="A24" s="113" t="s">
        <v>89</v>
      </c>
      <c r="B24" s="205" t="str">
        <f>Issuances!E19</f>
        <v/>
      </c>
      <c r="C24" s="190" t="str">
        <f>Issuances!G19</f>
        <v/>
      </c>
      <c r="D24" s="114" t="str">
        <f>IF(B24="","",Issuances!B19)</f>
        <v/>
      </c>
      <c r="E24" s="169" t="str">
        <f>IF(B24="","",Issuances!F31)</f>
        <v/>
      </c>
      <c r="F24" s="169" t="str">
        <f>IF(B24="","",Issuances!F33)</f>
        <v/>
      </c>
      <c r="G24" s="115">
        <f>Issuances!A19</f>
        <v>0</v>
      </c>
      <c r="H24" s="175" t="str">
        <f>IF(B24="","",Issuances!G4)</f>
        <v/>
      </c>
      <c r="I24" s="176" t="str">
        <f>IF(B24="","",CONCATENATE("DTC",":",Issuances!B31,"  Sub",":",Issuances!B32))</f>
        <v/>
      </c>
    </row>
    <row r="25" spans="1:9" ht="25.5" customHeight="1" x14ac:dyDescent="0.3">
      <c r="A25" s="113" t="s">
        <v>90</v>
      </c>
      <c r="B25" s="205" t="str">
        <f>Issuances!E20</f>
        <v/>
      </c>
      <c r="C25" s="190" t="str">
        <f>Issuances!G20</f>
        <v/>
      </c>
      <c r="D25" s="114" t="str">
        <f>IF(B25="","",Issuances!B20)</f>
        <v/>
      </c>
      <c r="E25" s="169" t="str">
        <f>IF(B25="","",Issuances!F31)</f>
        <v/>
      </c>
      <c r="F25" s="169" t="str">
        <f>IF(B25="","",Issuances!F33)</f>
        <v/>
      </c>
      <c r="G25" s="115">
        <f>Issuances!A20</f>
        <v>0</v>
      </c>
      <c r="H25" s="175" t="str">
        <f>IF(B25="","",Issuances!G4)</f>
        <v/>
      </c>
      <c r="I25" s="176" t="str">
        <f>IF(B25="","",CONCATENATE("DTC",":",Issuances!B31,"  Sub",":",Issuances!B32))</f>
        <v/>
      </c>
    </row>
    <row r="26" spans="1:9" ht="25.5" customHeight="1" x14ac:dyDescent="0.3">
      <c r="A26" s="113" t="s">
        <v>91</v>
      </c>
      <c r="B26" s="205" t="str">
        <f>Issuances!E21</f>
        <v/>
      </c>
      <c r="C26" s="190" t="str">
        <f>Issuances!G21</f>
        <v/>
      </c>
      <c r="D26" s="114" t="str">
        <f>IF(B26="","",Issuances!B21)</f>
        <v/>
      </c>
      <c r="E26" s="169" t="str">
        <f>IF(B26="","",Issuances!F31)</f>
        <v/>
      </c>
      <c r="F26" s="169" t="str">
        <f>IF(B26="","",Issuances!F33)</f>
        <v/>
      </c>
      <c r="G26" s="115">
        <f>Issuances!A21</f>
        <v>0</v>
      </c>
      <c r="H26" s="175" t="str">
        <f>IF(B26="","",Issuances!G4)</f>
        <v/>
      </c>
      <c r="I26" s="176" t="str">
        <f>IF(B26="","",CONCATENATE("DTC",":",Issuances!B31,"  Sub",":",Issuances!B32))</f>
        <v/>
      </c>
    </row>
    <row r="27" spans="1:9" ht="25.5" customHeight="1" x14ac:dyDescent="0.3">
      <c r="A27" s="113" t="s">
        <v>92</v>
      </c>
      <c r="B27" s="205" t="str">
        <f>Issuances!E22</f>
        <v/>
      </c>
      <c r="C27" s="190" t="str">
        <f>Issuances!G22</f>
        <v/>
      </c>
      <c r="D27" s="114" t="str">
        <f>IF(B27="","",Issuances!B22)</f>
        <v/>
      </c>
      <c r="E27" s="169" t="str">
        <f>IF(B27="","",Issuances!F31)</f>
        <v/>
      </c>
      <c r="F27" s="169" t="str">
        <f>IF(B27="","",Issuances!F33)</f>
        <v/>
      </c>
      <c r="G27" s="115">
        <f>Issuances!A22</f>
        <v>0</v>
      </c>
      <c r="H27" s="175" t="str">
        <f>IF(B27="","",Issuances!G4)</f>
        <v/>
      </c>
      <c r="I27" s="176" t="str">
        <f>IF(B27="","",CONCATENATE("DTC",":",Issuances!B31,"  Sub",":",Issuances!B32))</f>
        <v/>
      </c>
    </row>
    <row r="28" spans="1:9" ht="25.5" customHeight="1" x14ac:dyDescent="0.3">
      <c r="A28" s="113" t="s">
        <v>93</v>
      </c>
      <c r="B28" s="205" t="str">
        <f>Issuances!E23</f>
        <v/>
      </c>
      <c r="C28" s="190" t="str">
        <f>Issuances!G23</f>
        <v/>
      </c>
      <c r="D28" s="114" t="str">
        <f>IF(B28="","",Issuances!B23)</f>
        <v/>
      </c>
      <c r="E28" s="169" t="str">
        <f>IF(B28="","",Issuances!F31)</f>
        <v/>
      </c>
      <c r="F28" s="169" t="str">
        <f>IF(B28="","",Issuances!F33)</f>
        <v/>
      </c>
      <c r="G28" s="115">
        <f>Issuances!A23</f>
        <v>0</v>
      </c>
      <c r="H28" s="175" t="str">
        <f>IF(B28="","",Issuances!G4)</f>
        <v/>
      </c>
      <c r="I28" s="176" t="str">
        <f>IF(B28="","",CONCATENATE("DTC",":",Issuances!B31,"  Sub",":",Issuances!B32))</f>
        <v/>
      </c>
    </row>
    <row r="29" spans="1:9" x14ac:dyDescent="0.25">
      <c r="A29" s="66"/>
      <c r="B29" s="117"/>
      <c r="C29" s="117"/>
      <c r="D29" s="118"/>
      <c r="E29" s="119"/>
      <c r="F29" s="120"/>
      <c r="G29" s="121"/>
      <c r="H29" s="122"/>
      <c r="I29" s="123"/>
    </row>
    <row r="30" spans="1:9" x14ac:dyDescent="0.25">
      <c r="A30" s="66"/>
      <c r="B30" s="117"/>
      <c r="C30" s="117"/>
      <c r="D30" s="118"/>
      <c r="E30" s="119"/>
      <c r="F30" s="124"/>
      <c r="G30" s="123"/>
      <c r="H30" s="123"/>
      <c r="I30" s="123"/>
    </row>
    <row r="31" spans="1:9" x14ac:dyDescent="0.25">
      <c r="A31" s="186" t="s">
        <v>105</v>
      </c>
      <c r="B31" s="117"/>
      <c r="C31" s="117"/>
      <c r="D31" s="118"/>
      <c r="E31" s="119"/>
      <c r="F31" s="125"/>
      <c r="G31" s="126"/>
      <c r="H31" s="127"/>
      <c r="I31" s="66"/>
    </row>
    <row r="32" spans="1:9" ht="14" x14ac:dyDescent="0.3">
      <c r="A32" s="66" t="s">
        <v>106</v>
      </c>
      <c r="B32" s="117"/>
      <c r="C32" s="117"/>
      <c r="D32" s="118"/>
      <c r="E32" s="119"/>
      <c r="F32" s="125"/>
      <c r="G32" s="126"/>
      <c r="H32" s="126"/>
      <c r="I32" s="128" t="s">
        <v>94</v>
      </c>
    </row>
    <row r="33" spans="1:9" x14ac:dyDescent="0.25">
      <c r="A33" s="66" t="s">
        <v>107</v>
      </c>
      <c r="B33" s="117"/>
      <c r="C33" s="117"/>
      <c r="D33" s="118"/>
      <c r="E33" s="119"/>
      <c r="F33" s="129"/>
      <c r="G33" s="121"/>
      <c r="H33" s="66"/>
      <c r="I33" s="66"/>
    </row>
    <row r="34" spans="1:9" ht="14" x14ac:dyDescent="0.3">
      <c r="A34" s="66" t="s">
        <v>108</v>
      </c>
      <c r="B34" s="117"/>
      <c r="C34" s="117"/>
      <c r="D34" s="118"/>
      <c r="E34" s="119"/>
      <c r="F34" s="66"/>
      <c r="G34" s="66"/>
      <c r="H34" s="121"/>
      <c r="I34" s="128" t="s">
        <v>95</v>
      </c>
    </row>
    <row r="35" spans="1:9" ht="14" x14ac:dyDescent="0.3">
      <c r="A35" s="66" t="s">
        <v>109</v>
      </c>
      <c r="B35" s="117"/>
      <c r="C35" s="117"/>
      <c r="D35" s="118"/>
      <c r="E35" s="119"/>
      <c r="F35" s="66"/>
      <c r="G35" s="66"/>
      <c r="H35" s="66"/>
      <c r="I35" s="128" t="s">
        <v>96</v>
      </c>
    </row>
    <row r="36" spans="1:9" x14ac:dyDescent="0.25">
      <c r="A36" s="66" t="s">
        <v>110</v>
      </c>
      <c r="B36" s="117"/>
      <c r="C36" s="117"/>
      <c r="D36" s="118"/>
      <c r="E36" s="119"/>
      <c r="F36" s="66"/>
      <c r="G36" s="66"/>
      <c r="H36" s="66"/>
      <c r="I36" s="66"/>
    </row>
    <row r="37" spans="1:9" x14ac:dyDescent="0.25">
      <c r="A37" s="66"/>
      <c r="B37" s="66"/>
      <c r="C37" s="66"/>
      <c r="D37" s="67"/>
      <c r="E37" s="66"/>
      <c r="F37" s="66"/>
      <c r="G37" s="66"/>
      <c r="H37" s="66"/>
      <c r="I37" s="66"/>
    </row>
    <row r="38" spans="1:9" x14ac:dyDescent="0.25">
      <c r="A38" s="66"/>
      <c r="B38" s="66"/>
      <c r="C38" s="66"/>
      <c r="D38" s="67"/>
      <c r="E38" s="66"/>
      <c r="F38" s="66"/>
      <c r="G38" s="66"/>
      <c r="H38" s="66"/>
      <c r="I38" s="66"/>
    </row>
    <row r="39" spans="1:9" x14ac:dyDescent="0.25">
      <c r="A39" s="66"/>
      <c r="B39" s="66"/>
      <c r="C39" s="66"/>
      <c r="D39" s="67"/>
      <c r="E39" s="66"/>
      <c r="F39" s="66"/>
      <c r="G39" s="66"/>
      <c r="H39" s="66"/>
      <c r="I39" s="66"/>
    </row>
  </sheetData>
  <sheetProtection password="EF3C" sheet="1" objects="1" scenarios="1" selectLockedCells="1" selectUnlockedCells="1"/>
  <phoneticPr fontId="25" type="noConversion"/>
  <pageMargins left="0.75" right="0.25" top="0.25" bottom="1" header="0.25" footer="0.25"/>
  <pageSetup scale="78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I39"/>
  <sheetViews>
    <sheetView zoomScale="75" workbookViewId="0">
      <selection activeCell="B19" sqref="B19"/>
    </sheetView>
  </sheetViews>
  <sheetFormatPr baseColWidth="10" defaultColWidth="9.1796875" defaultRowHeight="12.5" x14ac:dyDescent="0.25"/>
  <cols>
    <col min="1" max="1" width="10" customWidth="1"/>
    <col min="2" max="2" width="17.26953125" customWidth="1"/>
    <col min="3" max="3" width="10.54296875" customWidth="1"/>
    <col min="4" max="4" width="15.453125" customWidth="1"/>
    <col min="5" max="5" width="15.54296875" customWidth="1"/>
    <col min="6" max="6" width="15" customWidth="1"/>
    <col min="7" max="7" width="17.453125" customWidth="1"/>
    <col min="8" max="8" width="14" customWidth="1"/>
    <col min="9" max="9" width="49.81640625" customWidth="1"/>
  </cols>
  <sheetData>
    <row r="1" spans="1:9" x14ac:dyDescent="0.25">
      <c r="A1" s="66"/>
      <c r="B1" s="66"/>
      <c r="C1" s="66"/>
      <c r="D1" s="67"/>
      <c r="E1" s="66"/>
      <c r="F1" s="66"/>
      <c r="G1" s="66"/>
      <c r="H1" s="66"/>
      <c r="I1" s="66"/>
    </row>
    <row r="2" spans="1:9" x14ac:dyDescent="0.25">
      <c r="A2" s="66"/>
      <c r="B2" s="66"/>
      <c r="C2" s="66"/>
      <c r="D2" s="67"/>
      <c r="E2" s="68"/>
      <c r="F2" s="69"/>
      <c r="G2" s="16"/>
      <c r="H2" s="16"/>
      <c r="I2" s="16"/>
    </row>
    <row r="3" spans="1:9" x14ac:dyDescent="0.25">
      <c r="A3" s="66"/>
      <c r="B3" s="38"/>
      <c r="C3" s="38"/>
      <c r="D3" s="70"/>
      <c r="E3" s="68"/>
      <c r="F3" s="69"/>
      <c r="G3" s="71"/>
      <c r="H3" s="71"/>
      <c r="I3" s="71"/>
    </row>
    <row r="4" spans="1:9" x14ac:dyDescent="0.25">
      <c r="A4" s="66"/>
      <c r="B4" s="72"/>
      <c r="C4" s="38"/>
      <c r="D4" s="70"/>
      <c r="E4" s="68"/>
      <c r="F4" s="68"/>
      <c r="G4" s="68"/>
      <c r="H4" s="68"/>
      <c r="I4" s="73"/>
    </row>
    <row r="5" spans="1:9" ht="20.5" thickBot="1" x14ac:dyDescent="0.45">
      <c r="A5" s="177"/>
      <c r="B5" s="180"/>
      <c r="C5" s="180"/>
      <c r="D5" s="181"/>
      <c r="E5" s="182"/>
      <c r="F5" s="183"/>
      <c r="G5" s="184"/>
      <c r="H5" s="68"/>
      <c r="I5" s="16"/>
    </row>
    <row r="6" spans="1:9" ht="20.5" thickBot="1" x14ac:dyDescent="0.45">
      <c r="A6" s="74" t="s">
        <v>119</v>
      </c>
      <c r="B6" s="75"/>
      <c r="C6" s="75"/>
      <c r="D6" s="76"/>
      <c r="E6" s="185"/>
      <c r="F6" s="130"/>
      <c r="G6" s="187"/>
      <c r="H6" s="16"/>
      <c r="I6" s="78"/>
    </row>
    <row r="7" spans="1:9" ht="15.5" x14ac:dyDescent="0.35">
      <c r="A7" s="66"/>
      <c r="B7" s="79"/>
      <c r="C7" s="79"/>
      <c r="D7" s="80"/>
      <c r="E7" s="81"/>
      <c r="F7" s="66"/>
      <c r="G7" s="82" t="s">
        <v>69</v>
      </c>
      <c r="H7" s="83">
        <f ca="1">TODAY()</f>
        <v>45246</v>
      </c>
      <c r="I7" s="66"/>
    </row>
    <row r="8" spans="1:9" ht="13" thickBot="1" x14ac:dyDescent="0.3">
      <c r="A8" s="66"/>
      <c r="B8" s="16"/>
      <c r="C8" s="16"/>
      <c r="D8" s="69"/>
      <c r="E8" s="81"/>
      <c r="F8" s="69"/>
      <c r="G8" s="16"/>
      <c r="H8" s="16"/>
      <c r="I8" s="84"/>
    </row>
    <row r="9" spans="1:9" ht="15.5" thickBot="1" x14ac:dyDescent="0.35">
      <c r="A9" s="131"/>
      <c r="B9" s="132"/>
      <c r="C9" s="133" t="s">
        <v>97</v>
      </c>
      <c r="D9" s="132"/>
      <c r="E9" s="133"/>
      <c r="F9" s="134"/>
      <c r="G9" s="134"/>
      <c r="H9" s="134"/>
      <c r="I9" s="135"/>
    </row>
    <row r="10" spans="1:9" ht="13" x14ac:dyDescent="0.3">
      <c r="A10" s="90"/>
      <c r="B10" s="90"/>
      <c r="C10" s="91"/>
      <c r="D10" s="90"/>
      <c r="E10" s="91"/>
      <c r="F10" s="92"/>
      <c r="G10" s="92"/>
      <c r="H10" s="92"/>
      <c r="I10" s="92"/>
    </row>
    <row r="11" spans="1:9" ht="15" x14ac:dyDescent="0.3">
      <c r="A11" s="93" t="s">
        <v>71</v>
      </c>
      <c r="B11" s="94"/>
      <c r="C11" s="69"/>
      <c r="D11" s="16"/>
      <c r="E11" s="69"/>
      <c r="F11" s="81"/>
      <c r="G11" s="16"/>
      <c r="H11" s="16"/>
      <c r="I11" s="16"/>
    </row>
    <row r="12" spans="1:9" ht="15" x14ac:dyDescent="0.3">
      <c r="A12" s="93" t="s">
        <v>72</v>
      </c>
      <c r="B12" s="94"/>
      <c r="C12" s="69"/>
      <c r="D12" s="16"/>
      <c r="E12" s="69"/>
      <c r="F12" s="81"/>
      <c r="G12" s="16"/>
      <c r="H12" s="16"/>
      <c r="I12" s="16"/>
    </row>
    <row r="13" spans="1:9" ht="15" x14ac:dyDescent="0.3">
      <c r="A13" s="93" t="s">
        <v>73</v>
      </c>
      <c r="B13" s="94"/>
      <c r="C13" s="69"/>
      <c r="D13" s="16"/>
      <c r="E13" s="69"/>
      <c r="F13" s="81"/>
      <c r="G13" s="16"/>
      <c r="H13" s="16"/>
      <c r="I13" s="16"/>
    </row>
    <row r="14" spans="1:9" x14ac:dyDescent="0.25">
      <c r="A14" s="95"/>
      <c r="B14" s="96"/>
      <c r="C14" s="69"/>
      <c r="D14" s="16"/>
      <c r="E14" s="69"/>
      <c r="F14" s="81"/>
      <c r="G14" s="16"/>
      <c r="H14" s="16"/>
      <c r="I14" s="16"/>
    </row>
    <row r="15" spans="1:9" ht="15" x14ac:dyDescent="0.3">
      <c r="A15" s="93" t="s">
        <v>124</v>
      </c>
      <c r="B15" s="93"/>
      <c r="C15" s="97"/>
      <c r="D15" s="98"/>
      <c r="E15" s="97"/>
      <c r="F15" s="99"/>
      <c r="G15" s="98"/>
      <c r="H15" s="98"/>
      <c r="I15" s="98"/>
    </row>
    <row r="16" spans="1:9" ht="15.5" x14ac:dyDescent="0.35">
      <c r="A16" s="100" t="s">
        <v>122</v>
      </c>
      <c r="B16" s="100"/>
      <c r="C16" s="101"/>
      <c r="D16" s="102"/>
      <c r="E16" s="103"/>
      <c r="F16" s="103"/>
      <c r="G16" s="104"/>
      <c r="H16" s="104"/>
      <c r="I16" s="104"/>
    </row>
    <row r="17" spans="1:9" ht="15.5" x14ac:dyDescent="0.35">
      <c r="A17" s="100" t="s">
        <v>123</v>
      </c>
      <c r="B17" s="100"/>
      <c r="C17" s="101"/>
      <c r="D17" s="102"/>
      <c r="E17" s="103"/>
      <c r="F17" s="103"/>
      <c r="G17" s="104"/>
      <c r="H17" s="104"/>
      <c r="I17" s="104"/>
    </row>
    <row r="18" spans="1:9" ht="62.25" customHeight="1" x14ac:dyDescent="0.3">
      <c r="A18" s="136" t="s">
        <v>75</v>
      </c>
      <c r="B18" s="136" t="s">
        <v>76</v>
      </c>
      <c r="C18" s="136" t="s">
        <v>77</v>
      </c>
      <c r="D18" s="137" t="s">
        <v>78</v>
      </c>
      <c r="E18" s="138" t="s">
        <v>98</v>
      </c>
      <c r="F18" s="139" t="s">
        <v>99</v>
      </c>
      <c r="G18" s="139" t="s">
        <v>81</v>
      </c>
      <c r="H18" s="140" t="s">
        <v>82</v>
      </c>
      <c r="I18" s="140" t="s">
        <v>83</v>
      </c>
    </row>
    <row r="19" spans="1:9" ht="25.5" customHeight="1" x14ac:dyDescent="0.3">
      <c r="A19" s="113" t="s">
        <v>84</v>
      </c>
      <c r="B19" s="205" t="str">
        <f>Cancellations!A14</f>
        <v/>
      </c>
      <c r="C19" s="141" t="str">
        <f>Cancellations!F14</f>
        <v/>
      </c>
      <c r="D19" s="114" t="str">
        <f>IF(Cancellations!B14="","",Cancellations!B14)</f>
        <v/>
      </c>
      <c r="E19" s="116" t="str">
        <f>IF(B19="","",Cancellations!C31)</f>
        <v/>
      </c>
      <c r="F19" s="116" t="str">
        <f>IF(B19="","",Cancellations!C32)</f>
        <v/>
      </c>
      <c r="G19" s="115">
        <f>Cancellations!E14</f>
        <v>0</v>
      </c>
      <c r="H19" s="175" t="str">
        <f>IF(B19="","",Cancellations!G4)</f>
        <v/>
      </c>
      <c r="I19" s="176" t="str">
        <f>IF(B19="","",CONCATENATE("DTC",":",Cancellations!F31,"  Sub",":",Cancellations!F32))</f>
        <v/>
      </c>
    </row>
    <row r="20" spans="1:9" ht="25.5" customHeight="1" x14ac:dyDescent="0.3">
      <c r="A20" s="113" t="s">
        <v>85</v>
      </c>
      <c r="B20" s="205" t="str">
        <f>Cancellations!A15</f>
        <v/>
      </c>
      <c r="C20" s="141" t="str">
        <f>Cancellations!F15</f>
        <v/>
      </c>
      <c r="D20" s="114" t="str">
        <f>IF(Cancellations!B15="","",Cancellations!B15)</f>
        <v/>
      </c>
      <c r="E20" s="116" t="str">
        <f>IF(B20="","",Cancellations!C31)</f>
        <v/>
      </c>
      <c r="F20" s="116" t="str">
        <f>IF(B20="","",Cancellations!C32)</f>
        <v/>
      </c>
      <c r="G20" s="115">
        <f>Cancellations!E15</f>
        <v>0</v>
      </c>
      <c r="H20" s="175" t="str">
        <f>IF(B20="","",Cancellations!G4)</f>
        <v/>
      </c>
      <c r="I20" s="176" t="str">
        <f>IF(B20="","",CONCATENATE("DTC",":",Cancellations!F31,"  Sub",":",Cancellations!F32))</f>
        <v/>
      </c>
    </row>
    <row r="21" spans="1:9" ht="25.5" customHeight="1" x14ac:dyDescent="0.3">
      <c r="A21" s="113" t="s">
        <v>86</v>
      </c>
      <c r="B21" s="205" t="str">
        <f>Cancellations!A16</f>
        <v/>
      </c>
      <c r="C21" s="141" t="str">
        <f>Cancellations!F16</f>
        <v/>
      </c>
      <c r="D21" s="114" t="str">
        <f>IF(Cancellations!B16="","",Cancellations!B16)</f>
        <v/>
      </c>
      <c r="E21" s="116" t="str">
        <f>IF(B21="","",Cancellations!C31)</f>
        <v/>
      </c>
      <c r="F21" s="116" t="str">
        <f>IF(B21="","",Cancellations!C32)</f>
        <v/>
      </c>
      <c r="G21" s="115">
        <f>Cancellations!E16</f>
        <v>0</v>
      </c>
      <c r="H21" s="175" t="str">
        <f>IF(B21="","",Cancellations!G4)</f>
        <v/>
      </c>
      <c r="I21" s="176" t="str">
        <f>IF(B21="","",CONCATENATE("DTC",":",Cancellations!F31,"  Sub",":",Cancellations!F32))</f>
        <v/>
      </c>
    </row>
    <row r="22" spans="1:9" ht="25.5" customHeight="1" x14ac:dyDescent="0.3">
      <c r="A22" s="113" t="s">
        <v>87</v>
      </c>
      <c r="B22" s="205" t="str">
        <f>Cancellations!A17</f>
        <v/>
      </c>
      <c r="C22" s="141" t="str">
        <f>Cancellations!F17</f>
        <v/>
      </c>
      <c r="D22" s="114" t="str">
        <f>IF(Cancellations!B17="","",Cancellations!B17)</f>
        <v/>
      </c>
      <c r="E22" s="116" t="str">
        <f>IF(B22="","",Cancellations!C31)</f>
        <v/>
      </c>
      <c r="F22" s="116" t="str">
        <f>IF(B22="","",Cancellations!C32)</f>
        <v/>
      </c>
      <c r="G22" s="115">
        <f>Cancellations!E17</f>
        <v>0</v>
      </c>
      <c r="H22" s="175" t="str">
        <f>IF(B22="","",Cancellations!G4)</f>
        <v/>
      </c>
      <c r="I22" s="176" t="str">
        <f>IF(B22="","",CONCATENATE("DTC",":",Cancellations!F31,"  Sub",":",Cancellations!F32))</f>
        <v/>
      </c>
    </row>
    <row r="23" spans="1:9" ht="25.5" customHeight="1" x14ac:dyDescent="0.3">
      <c r="A23" s="113" t="s">
        <v>88</v>
      </c>
      <c r="B23" s="205" t="str">
        <f>Cancellations!A18</f>
        <v/>
      </c>
      <c r="C23" s="141" t="str">
        <f>Cancellations!F18</f>
        <v/>
      </c>
      <c r="D23" s="114" t="str">
        <f>IF(Cancellations!B18="","",Cancellations!B18)</f>
        <v/>
      </c>
      <c r="E23" s="116" t="str">
        <f>IF(B23="","",Cancellations!C31)</f>
        <v/>
      </c>
      <c r="F23" s="116" t="str">
        <f>IF(B23="","",Cancellations!C32)</f>
        <v/>
      </c>
      <c r="G23" s="115">
        <f>Cancellations!E18</f>
        <v>0</v>
      </c>
      <c r="H23" s="175" t="str">
        <f>IF(B23="","",Cancellations!G4)</f>
        <v/>
      </c>
      <c r="I23" s="176" t="str">
        <f>IF(B23="","",CONCATENATE("DTC",":",Cancellations!F31,"  Sub",":",Cancellations!F32))</f>
        <v/>
      </c>
    </row>
    <row r="24" spans="1:9" ht="25.5" customHeight="1" x14ac:dyDescent="0.3">
      <c r="A24" s="113" t="s">
        <v>89</v>
      </c>
      <c r="B24" s="205" t="str">
        <f>Cancellations!A19</f>
        <v/>
      </c>
      <c r="C24" s="141" t="str">
        <f>Cancellations!F19</f>
        <v/>
      </c>
      <c r="D24" s="114" t="str">
        <f>IF(Cancellations!B19="","",Cancellations!B19)</f>
        <v/>
      </c>
      <c r="E24" s="116" t="str">
        <f>IF(B24="","",Cancellations!C31)</f>
        <v/>
      </c>
      <c r="F24" s="116" t="str">
        <f>IF(B24="","",Cancellations!C32)</f>
        <v/>
      </c>
      <c r="G24" s="115">
        <f>Cancellations!E19</f>
        <v>0</v>
      </c>
      <c r="H24" s="175" t="str">
        <f>IF(B24="","",Cancellations!G4)</f>
        <v/>
      </c>
      <c r="I24" s="176" t="str">
        <f>IF(B24="","",CONCATENATE("DTC",":",Cancellations!F31,"  Sub",":",Cancellations!F32))</f>
        <v/>
      </c>
    </row>
    <row r="25" spans="1:9" ht="25.5" customHeight="1" x14ac:dyDescent="0.3">
      <c r="A25" s="113" t="s">
        <v>90</v>
      </c>
      <c r="B25" s="205" t="str">
        <f>Cancellations!A20</f>
        <v/>
      </c>
      <c r="C25" s="141" t="str">
        <f>Cancellations!F20</f>
        <v/>
      </c>
      <c r="D25" s="114" t="str">
        <f>IF(Cancellations!B20="","",Cancellations!B20)</f>
        <v/>
      </c>
      <c r="E25" s="116" t="str">
        <f>IF(B25="","",Cancellations!C31)</f>
        <v/>
      </c>
      <c r="F25" s="116" t="str">
        <f>IF(B25="","",Cancellations!C32)</f>
        <v/>
      </c>
      <c r="G25" s="115">
        <f>Cancellations!E20</f>
        <v>0</v>
      </c>
      <c r="H25" s="175" t="str">
        <f>IF(B25="","",Cancellations!G4)</f>
        <v/>
      </c>
      <c r="I25" s="176" t="str">
        <f>IF(B25="","",CONCATENATE("DTC",":",Cancellations!F31,"  Sub",":",Cancellations!F32))</f>
        <v/>
      </c>
    </row>
    <row r="26" spans="1:9" ht="25.5" customHeight="1" x14ac:dyDescent="0.3">
      <c r="A26" s="113" t="s">
        <v>91</v>
      </c>
      <c r="B26" s="205" t="str">
        <f>Cancellations!A21</f>
        <v/>
      </c>
      <c r="C26" s="141" t="str">
        <f>Cancellations!F21</f>
        <v/>
      </c>
      <c r="D26" s="114" t="str">
        <f>IF(Cancellations!B21="","",Cancellations!B21)</f>
        <v/>
      </c>
      <c r="E26" s="116" t="str">
        <f>IF(B26="","",Cancellations!C31)</f>
        <v/>
      </c>
      <c r="F26" s="116" t="str">
        <f>IF(B26="","",Cancellations!C32)</f>
        <v/>
      </c>
      <c r="G26" s="115">
        <f>Cancellations!E21</f>
        <v>0</v>
      </c>
      <c r="H26" s="175" t="str">
        <f>IF(B26="","",Cancellations!G4)</f>
        <v/>
      </c>
      <c r="I26" s="176" t="str">
        <f>IF(B26="","",CONCATENATE("DTC",":",Cancellations!F31,"  Sub",":",Cancellations!F32))</f>
        <v/>
      </c>
    </row>
    <row r="27" spans="1:9" ht="25.5" customHeight="1" x14ac:dyDescent="0.3">
      <c r="A27" s="113" t="s">
        <v>92</v>
      </c>
      <c r="B27" s="205" t="str">
        <f>Cancellations!A22</f>
        <v/>
      </c>
      <c r="C27" s="141" t="str">
        <f>Cancellations!F22</f>
        <v/>
      </c>
      <c r="D27" s="114" t="str">
        <f>IF(Cancellations!B22="","",Cancellations!B22)</f>
        <v/>
      </c>
      <c r="E27" s="116" t="str">
        <f>IF(B27="","",Cancellations!C31)</f>
        <v/>
      </c>
      <c r="F27" s="116" t="str">
        <f>IF(B27="","",Cancellations!C32)</f>
        <v/>
      </c>
      <c r="G27" s="115">
        <f>Cancellations!E22</f>
        <v>0</v>
      </c>
      <c r="H27" s="175" t="str">
        <f>IF(B27="","",Cancellations!G4)</f>
        <v/>
      </c>
      <c r="I27" s="176" t="str">
        <f>IF(B27="","",CONCATENATE("DTC",":",Cancellations!F31,"  Sub",":",Cancellations!F32))</f>
        <v/>
      </c>
    </row>
    <row r="28" spans="1:9" ht="25.5" customHeight="1" x14ac:dyDescent="0.3">
      <c r="A28" s="113" t="s">
        <v>93</v>
      </c>
      <c r="B28" s="205" t="str">
        <f>Cancellations!A23</f>
        <v/>
      </c>
      <c r="C28" s="141" t="str">
        <f>Cancellations!F23</f>
        <v/>
      </c>
      <c r="D28" s="114" t="str">
        <f>IF(Cancellations!B23="","",Cancellations!B23)</f>
        <v/>
      </c>
      <c r="E28" s="116" t="str">
        <f>IF(B28="","",Cancellations!C31)</f>
        <v/>
      </c>
      <c r="F28" s="116" t="str">
        <f>IF(B28="","",Cancellations!C32)</f>
        <v/>
      </c>
      <c r="G28" s="115">
        <f>Cancellations!E23</f>
        <v>0</v>
      </c>
      <c r="H28" s="175" t="str">
        <f>IF(B28="","",Cancellations!G4)</f>
        <v/>
      </c>
      <c r="I28" s="176" t="str">
        <f>IF(B28="","",CONCATENATE("DTC",":",Cancellations!F31,"  Sub",":",Cancellations!F32))</f>
        <v/>
      </c>
    </row>
    <row r="29" spans="1:9" x14ac:dyDescent="0.25">
      <c r="A29" s="66"/>
      <c r="B29" s="117"/>
      <c r="C29" s="117"/>
      <c r="D29" s="118"/>
      <c r="E29" s="119"/>
      <c r="F29" s="120"/>
      <c r="G29" s="121"/>
      <c r="H29" s="122"/>
      <c r="I29" s="123"/>
    </row>
    <row r="30" spans="1:9" x14ac:dyDescent="0.25">
      <c r="A30" s="66"/>
      <c r="B30" s="117"/>
      <c r="C30" s="117"/>
      <c r="D30" s="118"/>
      <c r="E30" s="119"/>
      <c r="F30" s="124"/>
      <c r="G30" s="123"/>
      <c r="H30" s="123"/>
      <c r="I30" s="123"/>
    </row>
    <row r="31" spans="1:9" x14ac:dyDescent="0.25">
      <c r="A31" s="186" t="s">
        <v>111</v>
      </c>
      <c r="B31" s="117"/>
      <c r="C31" s="117"/>
      <c r="D31" s="118"/>
      <c r="E31" s="119"/>
      <c r="F31" s="117"/>
      <c r="G31" s="117"/>
      <c r="H31" s="118"/>
      <c r="I31" s="66"/>
    </row>
    <row r="32" spans="1:9" ht="14" x14ac:dyDescent="0.3">
      <c r="A32" s="66" t="s">
        <v>112</v>
      </c>
      <c r="B32" s="117"/>
      <c r="C32" s="117"/>
      <c r="D32" s="118"/>
      <c r="E32" s="119"/>
      <c r="F32" s="117"/>
      <c r="G32" s="117"/>
      <c r="H32" s="118"/>
      <c r="I32" s="128" t="s">
        <v>94</v>
      </c>
    </row>
    <row r="33" spans="1:9" x14ac:dyDescent="0.25">
      <c r="A33" s="66" t="s">
        <v>113</v>
      </c>
      <c r="B33" s="117"/>
      <c r="C33" s="117"/>
      <c r="D33" s="118"/>
      <c r="E33" s="119"/>
      <c r="F33" s="117"/>
      <c r="G33" s="117"/>
      <c r="H33" s="118"/>
      <c r="I33" s="66"/>
    </row>
    <row r="34" spans="1:9" ht="14" x14ac:dyDescent="0.3">
      <c r="A34" s="66" t="s">
        <v>114</v>
      </c>
      <c r="B34" s="117"/>
      <c r="C34" s="117"/>
      <c r="D34" s="118"/>
      <c r="E34" s="119"/>
      <c r="F34" s="117"/>
      <c r="G34" s="117"/>
      <c r="H34" s="118"/>
      <c r="I34" s="128" t="s">
        <v>95</v>
      </c>
    </row>
    <row r="35" spans="1:9" ht="14" x14ac:dyDescent="0.3">
      <c r="A35" s="66" t="s">
        <v>115</v>
      </c>
      <c r="B35" s="117"/>
      <c r="C35" s="117"/>
      <c r="D35" s="118"/>
      <c r="E35" s="119"/>
      <c r="F35" s="117"/>
      <c r="G35" s="117"/>
      <c r="H35" s="118"/>
      <c r="I35" s="128" t="s">
        <v>96</v>
      </c>
    </row>
    <row r="36" spans="1:9" x14ac:dyDescent="0.25">
      <c r="A36" s="66" t="s">
        <v>116</v>
      </c>
      <c r="B36" s="117"/>
      <c r="C36" s="117"/>
      <c r="D36" s="118"/>
      <c r="E36" s="119"/>
      <c r="F36" s="117"/>
      <c r="G36" s="117"/>
      <c r="H36" s="118"/>
      <c r="I36" s="119"/>
    </row>
    <row r="37" spans="1:9" x14ac:dyDescent="0.25">
      <c r="A37" s="66" t="s">
        <v>117</v>
      </c>
      <c r="B37" s="117"/>
      <c r="C37" s="117"/>
      <c r="D37" s="118"/>
      <c r="E37" s="119"/>
      <c r="F37" s="117"/>
      <c r="G37" s="117"/>
      <c r="H37" s="118"/>
      <c r="I37" s="119"/>
    </row>
    <row r="38" spans="1:9" x14ac:dyDescent="0.25">
      <c r="A38" s="66" t="s">
        <v>118</v>
      </c>
      <c r="B38" s="117"/>
      <c r="C38" s="117"/>
      <c r="D38" s="118"/>
      <c r="E38" s="119"/>
      <c r="F38" s="117"/>
      <c r="G38" s="117"/>
      <c r="H38" s="118"/>
      <c r="I38" s="119"/>
    </row>
    <row r="39" spans="1:9" x14ac:dyDescent="0.25">
      <c r="A39" s="66"/>
      <c r="B39" s="66"/>
      <c r="C39" s="66"/>
      <c r="D39" s="67"/>
      <c r="E39" s="66"/>
      <c r="F39" s="66"/>
      <c r="G39" s="66"/>
      <c r="H39" s="67"/>
      <c r="I39" s="66"/>
    </row>
  </sheetData>
  <sheetProtection password="EF3C" sheet="1" objects="1" scenarios="1" selectLockedCells="1" selectUnlockedCells="1"/>
  <phoneticPr fontId="25" type="noConversion"/>
  <pageMargins left="0.75" right="0.25" top="0.25" bottom="0.25" header="0.25" footer="0.25"/>
  <pageSetup scale="77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Issuances</vt:lpstr>
      <vt:lpstr>Cancellations</vt:lpstr>
      <vt:lpstr>Tabla</vt:lpstr>
      <vt:lpstr>Formulario Emision CDV</vt:lpstr>
      <vt:lpstr>Formulario Cancelación CDV</vt:lpstr>
      <vt:lpstr>Tabla!Área_de_impresión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keywords>Public</cp:keywords>
  <cp:lastModifiedBy>Quiroga, Juan Facundo</cp:lastModifiedBy>
  <cp:lastPrinted>2012-08-29T16:14:11Z</cp:lastPrinted>
  <dcterms:created xsi:type="dcterms:W3CDTF">2000-11-03T20:17:56Z</dcterms:created>
  <dcterms:modified xsi:type="dcterms:W3CDTF">2023-11-16T15:16:50Z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4234cca3-ff24-4408-bc7e-72864f055f9a</vt:lpwstr>
  </property>
  <property fmtid="{D5CDD505-2E9C-101B-9397-08002B2CF9AE}" pid="3" name="db.comClassification">
    <vt:lpwstr>Public</vt:lpwstr>
  </property>
</Properties>
</file>